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/>
  </bookViews>
  <sheets>
    <sheet name="PRESENTACION" sheetId="6" r:id="rId1"/>
    <sheet name="DISEÑO HIDRÁULICO DE UN CANAL" sheetId="4" r:id="rId2"/>
    <sheet name="-" sheetId="5" r:id="rId3"/>
  </sheets>
  <calcPr calcId="124519"/>
</workbook>
</file>

<file path=xl/calcChain.xml><?xml version="1.0" encoding="utf-8"?>
<calcChain xmlns="http://schemas.openxmlformats.org/spreadsheetml/2006/main">
  <c r="D118" i="5"/>
  <c r="C118"/>
  <c r="A116"/>
  <c r="D114"/>
  <c r="D75"/>
  <c r="D59"/>
  <c r="E58"/>
  <c r="B58"/>
  <c r="C28"/>
  <c r="E22"/>
  <c r="E21"/>
  <c r="E20"/>
  <c r="B30" s="1"/>
  <c r="B34" l="1"/>
  <c r="B65"/>
  <c r="H111" i="4"/>
  <c r="G111"/>
  <c r="A111"/>
  <c r="D109"/>
  <c r="D70"/>
  <c r="D54"/>
  <c r="E53"/>
  <c r="B53"/>
  <c r="C28"/>
  <c r="E22"/>
  <c r="E21"/>
  <c r="E20"/>
  <c r="B30" s="1"/>
  <c r="B60" s="1"/>
  <c r="D43" i="5" l="1"/>
  <c r="D42"/>
  <c r="B34" i="4"/>
  <c r="G38" s="1"/>
  <c r="B74" i="5" l="1"/>
  <c r="C58"/>
  <c r="D44"/>
  <c r="D58" s="1"/>
  <c r="C53" i="4"/>
  <c r="B69"/>
  <c r="G39"/>
  <c r="G40" s="1"/>
  <c r="D53" s="1"/>
  <c r="C56" s="1"/>
  <c r="C57" s="1"/>
  <c r="B61" s="1"/>
  <c r="B63" s="1"/>
  <c r="C61" i="5" l="1"/>
  <c r="C62" s="1"/>
  <c r="B66" s="1"/>
  <c r="B68" s="1"/>
  <c r="B109" i="4"/>
  <c r="C70"/>
  <c r="B70"/>
  <c r="E70" s="1"/>
  <c r="G68" s="1"/>
  <c r="B75" i="5" l="1"/>
  <c r="E75" s="1"/>
  <c r="B114"/>
  <c r="C75"/>
  <c r="F73"/>
  <c r="B77" s="1"/>
  <c r="G73"/>
  <c r="F68" i="4"/>
  <c r="B72" s="1"/>
  <c r="E82" s="1"/>
  <c r="C111" s="1"/>
  <c r="B102" l="1"/>
  <c r="A113" s="1"/>
  <c r="H89"/>
  <c r="E89"/>
  <c r="D111" s="1"/>
  <c r="B116" i="5"/>
  <c r="B107"/>
  <c r="B82"/>
  <c r="B87" s="1"/>
  <c r="E87"/>
  <c r="H94"/>
  <c r="E94"/>
  <c r="D116" s="1"/>
  <c r="B77" i="4"/>
  <c r="B82" s="1"/>
  <c r="B111"/>
  <c r="B84"/>
  <c r="E77"/>
  <c r="A109" s="1"/>
  <c r="H77" l="1"/>
  <c r="E111" s="1"/>
  <c r="B89" i="5"/>
  <c r="E82"/>
  <c r="A114" s="1"/>
  <c r="H82"/>
  <c r="C116"/>
  <c r="B89" i="4"/>
  <c r="I111" s="1"/>
  <c r="C109"/>
  <c r="H82"/>
  <c r="A118" i="5" l="1"/>
  <c r="H87"/>
  <c r="C114"/>
  <c r="B94"/>
  <c r="E118" s="1"/>
  <c r="F111" i="4"/>
  <c r="B96"/>
  <c r="C97" s="1"/>
  <c r="B118" i="5" l="1"/>
  <c r="B101"/>
  <c r="C102" s="1"/>
</calcChain>
</file>

<file path=xl/sharedStrings.xml><?xml version="1.0" encoding="utf-8"?>
<sst xmlns="http://schemas.openxmlformats.org/spreadsheetml/2006/main" count="236" uniqueCount="92">
  <si>
    <t>B =</t>
  </si>
  <si>
    <t>H =</t>
  </si>
  <si>
    <t>DATOS DE ENTRADA</t>
  </si>
  <si>
    <t>Q</t>
  </si>
  <si>
    <t>=</t>
  </si>
  <si>
    <t>S</t>
  </si>
  <si>
    <t>n</t>
  </si>
  <si>
    <t>Z</t>
  </si>
  <si>
    <t>Mínima infiltración</t>
  </si>
  <si>
    <t>MEH y MI</t>
  </si>
  <si>
    <t>Elegir condición</t>
  </si>
  <si>
    <t>Max. Eficiencia Hidráulica</t>
  </si>
  <si>
    <t>b/y          =</t>
  </si>
  <si>
    <t>Por lo tanto:</t>
  </si>
  <si>
    <t>b            =</t>
  </si>
  <si>
    <t>De la ecuación:</t>
  </si>
  <si>
    <t>Donde:</t>
  </si>
  <si>
    <t xml:space="preserve"> Si, sección será de MEH y MI</t>
  </si>
  <si>
    <t xml:space="preserve"> Si, sección será de Max efic hidráulica(MEH)</t>
  </si>
  <si>
    <t xml:space="preserve"> Si, sección será de Mín infiltracion(MI)</t>
  </si>
  <si>
    <t>Como la seccion es de</t>
  </si>
  <si>
    <t xml:space="preserve"> se tiene:</t>
  </si>
  <si>
    <t>-Cálculo de parámetros para la ecuacion de manning</t>
  </si>
  <si>
    <t>(b+zy)*y=</t>
  </si>
  <si>
    <t>A/P</t>
  </si>
  <si>
    <t>(b+zy)*y</t>
  </si>
  <si>
    <t>-Cálculo del tirante del canal (y)</t>
  </si>
  <si>
    <t>Ecuacion de manning:</t>
  </si>
  <si>
    <t>A   :   Area hidráulica de la seccion del canal</t>
  </si>
  <si>
    <t xml:space="preserve">R   :   Radio hidráulico </t>
  </si>
  <si>
    <t>n   :    Rugosidad de Manning</t>
  </si>
  <si>
    <t>S   :   Pendiente del canal</t>
  </si>
  <si>
    <t>Radio hidráulico   ( R )</t>
  </si>
  <si>
    <t>Area hidráulica     ( A )</t>
  </si>
  <si>
    <t>Perímetro Mojado( P  )</t>
  </si>
  <si>
    <t>Reemplazando los datos se tiene:</t>
  </si>
  <si>
    <t>y^(8/3) =</t>
  </si>
  <si>
    <t>bcalculado  =</t>
  </si>
  <si>
    <t>b constructivo=</t>
  </si>
  <si>
    <t>b+2y     1+Z^2</t>
  </si>
  <si>
    <t>De: (b+zy)*y, se tiene:</t>
  </si>
  <si>
    <t>y (+)</t>
  </si>
  <si>
    <t>y (-)</t>
  </si>
  <si>
    <t>y  =</t>
  </si>
  <si>
    <t>fb =</t>
  </si>
  <si>
    <t>y/3</t>
  </si>
  <si>
    <t>-Cálculo de la altura del canal (H)</t>
  </si>
  <si>
    <t>-Cálculo del borde libre(fb)</t>
  </si>
  <si>
    <t xml:space="preserve">-Cálculo del ancho de solera(b) </t>
  </si>
  <si>
    <t>y1 =</t>
  </si>
  <si>
    <t>y +fb</t>
  </si>
  <si>
    <t>H constructivo=</t>
  </si>
  <si>
    <t>-Recálculo de "fb"</t>
  </si>
  <si>
    <t>H construc-y</t>
  </si>
  <si>
    <t>-Cálculo de B</t>
  </si>
  <si>
    <t>b+2*H*Z</t>
  </si>
  <si>
    <t>-Cálculo del area hidráulica (A)</t>
  </si>
  <si>
    <t>A =</t>
  </si>
  <si>
    <t>-Cálculo del perímetro mojado (P)</t>
  </si>
  <si>
    <t>P =</t>
  </si>
  <si>
    <t>-Cálculo del radio Hidráulico (R)</t>
  </si>
  <si>
    <t>R =</t>
  </si>
  <si>
    <t>-Cálculo de la velocidad (V)</t>
  </si>
  <si>
    <t>V =</t>
  </si>
  <si>
    <t>[R^(2/3)*S^(1/2)]/n</t>
  </si>
  <si>
    <t>-Cálculo del numero de Froude(F)</t>
  </si>
  <si>
    <t>F =</t>
  </si>
  <si>
    <t>----------------------------------------------------------------------------------------------------------------------------------------------------------------------</t>
  </si>
  <si>
    <t>-Cálculo del Tirante de agua(T)</t>
  </si>
  <si>
    <t>T =</t>
  </si>
  <si>
    <t>b+2*y*Z</t>
  </si>
  <si>
    <t>V/   g*(A/T)</t>
  </si>
  <si>
    <t>g=</t>
  </si>
  <si>
    <t>Por lo tanto el fluido es:</t>
  </si>
  <si>
    <t>-Cálculo de la Energía Específica E</t>
  </si>
  <si>
    <t>E  =</t>
  </si>
  <si>
    <t>y + 1/2*g*(Q/(by))^2</t>
  </si>
  <si>
    <t>RESUMEN DE DATOS</t>
  </si>
  <si>
    <t>B (m)</t>
  </si>
  <si>
    <t>b (m)</t>
  </si>
  <si>
    <t>H (m)</t>
  </si>
  <si>
    <t>Q (m3/s)</t>
  </si>
  <si>
    <t>Y (m)</t>
  </si>
  <si>
    <t>A (m2)</t>
  </si>
  <si>
    <t>P (m)</t>
  </si>
  <si>
    <t>R (m)</t>
  </si>
  <si>
    <t>V (m/s)</t>
  </si>
  <si>
    <t>S (m/m)</t>
  </si>
  <si>
    <t>fb</t>
  </si>
  <si>
    <t>-Recálculo de "y1 a y"</t>
  </si>
  <si>
    <t>E (kg-m/kg</t>
  </si>
  <si>
    <t xml:space="preserve">RESUMEN </t>
  </si>
</sst>
</file>

<file path=xl/styles.xml><?xml version="1.0" encoding="utf-8"?>
<styleSheet xmlns="http://schemas.openxmlformats.org/spreadsheetml/2006/main">
  <numFmts count="19">
    <numFmt numFmtId="164" formatCode="0.00\ &quot;m3/s&quot;"/>
    <numFmt numFmtId="165" formatCode="0.00000\ &quot;m/m&quot;"/>
    <numFmt numFmtId="166" formatCode="0.0000\ &quot;y&quot;"/>
    <numFmt numFmtId="167" formatCode="&quot;j =&quot;\ 0"/>
    <numFmt numFmtId="168" formatCode="0.0000\ &quot;y^2&quot;"/>
    <numFmt numFmtId="169" formatCode="0.00\ &quot;=&quot;"/>
    <numFmt numFmtId="170" formatCode="0.0000\ &quot;y^2 *&quot;"/>
    <numFmt numFmtId="171" formatCode="&quot;(&quot;0.0000\ &quot;y)^2/3 *&quot;"/>
    <numFmt numFmtId="172" formatCode="&quot;(&quot;0.00000&quot;)^1/2&quot;"/>
    <numFmt numFmtId="173" formatCode="0.0000\ &quot;m&quot;"/>
    <numFmt numFmtId="174" formatCode="0.00\ &quot;m&quot;"/>
    <numFmt numFmtId="175" formatCode="&quot;(&quot;0.00&quot;+&quot;"/>
    <numFmt numFmtId="176" formatCode="\ 0.0&quot;y)*y       =&quot;"/>
    <numFmt numFmtId="177" formatCode="0.0000\ "/>
    <numFmt numFmtId="178" formatCode="0.0000&quot;(y1)^2&quot;"/>
    <numFmt numFmtId="179" formatCode="0.000&quot; m2&quot;"/>
    <numFmt numFmtId="180" formatCode="0.0000\ &quot;m/s&quot;"/>
    <numFmt numFmtId="181" formatCode="0.00\ &quot;m/s2&quot;"/>
    <numFmt numFmtId="182" formatCode="0.000\ &quot;m-kg/kg&quot;"/>
  </numFmts>
  <fonts count="8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sz val="12"/>
      <color theme="0"/>
      <name val="Arial"/>
      <family val="2"/>
    </font>
    <font>
      <u/>
      <sz val="12"/>
      <color theme="0"/>
      <name val="Arial"/>
      <family val="2"/>
    </font>
    <font>
      <sz val="12"/>
      <color theme="5" tint="-0.249977111117893"/>
      <name val="Arial"/>
      <family val="2"/>
    </font>
    <font>
      <u/>
      <sz val="12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 applyFill="1"/>
    <xf numFmtId="0" fontId="4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181" fontId="3" fillId="2" borderId="0" xfId="0" applyNumberFormat="1" applyFont="1" applyFill="1"/>
    <xf numFmtId="0" fontId="1" fillId="2" borderId="0" xfId="0" applyFont="1" applyFill="1"/>
    <xf numFmtId="167" fontId="3" fillId="2" borderId="0" xfId="0" applyNumberFormat="1" applyFont="1" applyFill="1"/>
    <xf numFmtId="166" fontId="3" fillId="2" borderId="0" xfId="0" applyNumberFormat="1" applyFont="1" applyFill="1"/>
    <xf numFmtId="0" fontId="4" fillId="2" borderId="0" xfId="0" quotePrefix="1" applyFont="1" applyFill="1"/>
    <xf numFmtId="168" fontId="3" fillId="2" borderId="0" xfId="0" applyNumberFormat="1" applyFont="1" applyFill="1" applyAlignment="1">
      <alignment horizontal="left"/>
    </xf>
    <xf numFmtId="166" fontId="3" fillId="2" borderId="0" xfId="0" applyNumberFormat="1" applyFont="1" applyFill="1" applyAlignment="1">
      <alignment horizontal="left"/>
    </xf>
    <xf numFmtId="169" fontId="3" fillId="2" borderId="0" xfId="0" applyNumberFormat="1" applyFont="1" applyFill="1"/>
    <xf numFmtId="170" fontId="3" fillId="2" borderId="1" xfId="0" applyNumberFormat="1" applyFont="1" applyFill="1" applyBorder="1"/>
    <xf numFmtId="171" fontId="3" fillId="2" borderId="1" xfId="0" applyNumberFormat="1" applyFont="1" applyFill="1" applyBorder="1"/>
    <xf numFmtId="172" fontId="3" fillId="2" borderId="1" xfId="0" applyNumberFormat="1" applyFont="1" applyFill="1" applyBorder="1"/>
    <xf numFmtId="173" fontId="3" fillId="2" borderId="0" xfId="0" applyNumberFormat="1" applyFont="1" applyFill="1"/>
    <xf numFmtId="174" fontId="3" fillId="2" borderId="0" xfId="0" applyNumberFormat="1" applyFont="1" applyFill="1" applyAlignment="1">
      <alignment horizontal="left"/>
    </xf>
    <xf numFmtId="178" fontId="3" fillId="2" borderId="0" xfId="0" applyNumberFormat="1" applyFont="1" applyFill="1" applyAlignment="1">
      <alignment horizontal="left"/>
    </xf>
    <xf numFmtId="173" fontId="3" fillId="2" borderId="0" xfId="0" applyNumberFormat="1" applyFont="1" applyFill="1" applyAlignment="1">
      <alignment horizontal="left"/>
    </xf>
    <xf numFmtId="175" fontId="3" fillId="2" borderId="0" xfId="0" applyNumberFormat="1" applyFont="1" applyFill="1"/>
    <xf numFmtId="176" fontId="3" fillId="2" borderId="0" xfId="0" applyNumberFormat="1" applyFont="1" applyFill="1" applyAlignment="1">
      <alignment horizontal="left"/>
    </xf>
    <xf numFmtId="177" fontId="3" fillId="2" borderId="0" xfId="0" applyNumberFormat="1" applyFont="1" applyFill="1" applyAlignment="1">
      <alignment horizontal="left"/>
    </xf>
    <xf numFmtId="179" fontId="3" fillId="2" borderId="0" xfId="0" applyNumberFormat="1" applyFont="1" applyFill="1" applyAlignment="1">
      <alignment horizontal="left"/>
    </xf>
    <xf numFmtId="180" fontId="3" fillId="2" borderId="0" xfId="0" applyNumberFormat="1" applyFont="1" applyFill="1"/>
    <xf numFmtId="0" fontId="3" fillId="2" borderId="0" xfId="0" quotePrefix="1" applyFont="1" applyFill="1" applyAlignment="1">
      <alignment horizontal="left"/>
    </xf>
    <xf numFmtId="2" fontId="3" fillId="2" borderId="0" xfId="0" applyNumberFormat="1" applyFont="1" applyFill="1" applyAlignment="1">
      <alignment horizontal="left"/>
    </xf>
    <xf numFmtId="0" fontId="4" fillId="2" borderId="0" xfId="0" quotePrefix="1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/>
    <xf numFmtId="0" fontId="5" fillId="2" borderId="5" xfId="0" applyFont="1" applyFill="1" applyBorder="1"/>
    <xf numFmtId="0" fontId="6" fillId="0" borderId="0" xfId="0" applyFont="1" applyFill="1"/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left"/>
    </xf>
    <xf numFmtId="165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181" fontId="2" fillId="0" borderId="0" xfId="0" applyNumberFormat="1" applyFont="1" applyFill="1"/>
    <xf numFmtId="0" fontId="7" fillId="0" borderId="0" xfId="0" applyFont="1" applyFill="1"/>
    <xf numFmtId="167" fontId="2" fillId="0" borderId="0" xfId="0" applyNumberFormat="1" applyFont="1" applyFill="1"/>
    <xf numFmtId="166" fontId="2" fillId="0" borderId="0" xfId="0" applyNumberFormat="1" applyFont="1" applyFill="1"/>
    <xf numFmtId="0" fontId="6" fillId="0" borderId="0" xfId="0" quotePrefix="1" applyFont="1" applyFill="1"/>
    <xf numFmtId="168" fontId="2" fillId="0" borderId="0" xfId="0" applyNumberFormat="1" applyFont="1" applyFill="1" applyAlignment="1">
      <alignment horizontal="left"/>
    </xf>
    <xf numFmtId="166" fontId="2" fillId="0" borderId="0" xfId="0" applyNumberFormat="1" applyFont="1" applyFill="1" applyAlignment="1">
      <alignment horizontal="left"/>
    </xf>
    <xf numFmtId="169" fontId="2" fillId="0" borderId="0" xfId="0" applyNumberFormat="1" applyFont="1" applyFill="1"/>
    <xf numFmtId="170" fontId="2" fillId="0" borderId="1" xfId="0" applyNumberFormat="1" applyFont="1" applyFill="1" applyBorder="1"/>
    <xf numFmtId="171" fontId="2" fillId="0" borderId="1" xfId="0" applyNumberFormat="1" applyFont="1" applyFill="1" applyBorder="1"/>
    <xf numFmtId="172" fontId="2" fillId="0" borderId="1" xfId="0" applyNumberFormat="1" applyFont="1" applyFill="1" applyBorder="1"/>
    <xf numFmtId="173" fontId="2" fillId="0" borderId="0" xfId="0" applyNumberFormat="1" applyFont="1" applyFill="1"/>
    <xf numFmtId="174" fontId="2" fillId="0" borderId="0" xfId="0" applyNumberFormat="1" applyFont="1" applyFill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/>
    <xf numFmtId="0" fontId="2" fillId="0" borderId="5" xfId="0" applyFont="1" applyFill="1" applyBorder="1"/>
    <xf numFmtId="178" fontId="2" fillId="0" borderId="0" xfId="0" applyNumberFormat="1" applyFont="1" applyFill="1" applyAlignment="1">
      <alignment horizontal="left"/>
    </xf>
    <xf numFmtId="173" fontId="2" fillId="0" borderId="0" xfId="0" applyNumberFormat="1" applyFont="1" applyFill="1" applyAlignment="1">
      <alignment horizontal="left"/>
    </xf>
    <xf numFmtId="175" fontId="2" fillId="0" borderId="0" xfId="0" applyNumberFormat="1" applyFont="1" applyFill="1"/>
    <xf numFmtId="176" fontId="2" fillId="0" borderId="0" xfId="0" applyNumberFormat="1" applyFont="1" applyFill="1" applyAlignment="1">
      <alignment horizontal="left"/>
    </xf>
    <xf numFmtId="177" fontId="2" fillId="0" borderId="0" xfId="0" applyNumberFormat="1" applyFont="1" applyFill="1" applyAlignment="1">
      <alignment horizontal="left"/>
    </xf>
    <xf numFmtId="179" fontId="2" fillId="0" borderId="0" xfId="0" applyNumberFormat="1" applyFont="1" applyFill="1" applyAlignment="1">
      <alignment horizontal="left"/>
    </xf>
    <xf numFmtId="180" fontId="2" fillId="0" borderId="0" xfId="0" applyNumberFormat="1" applyFont="1" applyFill="1"/>
    <xf numFmtId="174" fontId="2" fillId="0" borderId="0" xfId="0" applyNumberFormat="1" applyFont="1" applyFill="1"/>
    <xf numFmtId="0" fontId="2" fillId="0" borderId="0" xfId="0" quotePrefix="1" applyFont="1" applyFill="1" applyAlignment="1">
      <alignment horizontal="left"/>
    </xf>
    <xf numFmtId="2" fontId="2" fillId="0" borderId="0" xfId="0" applyNumberFormat="1" applyFont="1" applyFill="1" applyAlignment="1">
      <alignment horizontal="left"/>
    </xf>
    <xf numFmtId="0" fontId="6" fillId="0" borderId="0" xfId="0" quotePrefix="1" applyFont="1" applyFill="1" applyAlignment="1">
      <alignment horizontal="left"/>
    </xf>
    <xf numFmtId="0" fontId="6" fillId="0" borderId="0" xfId="0" applyFont="1" applyFill="1" applyAlignment="1">
      <alignment horizontal="left"/>
    </xf>
    <xf numFmtId="165" fontId="2" fillId="0" borderId="0" xfId="0" applyNumberFormat="1" applyFont="1" applyFill="1"/>
    <xf numFmtId="0" fontId="3" fillId="2" borderId="0" xfId="0" applyFont="1" applyFill="1" applyAlignment="1">
      <alignment horizontal="center"/>
    </xf>
    <xf numFmtId="182" fontId="3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"/>
    </xf>
    <xf numFmtId="182" fontId="2" fillId="0" borderId="0" xfId="0" applyNumberFormat="1" applyFont="1" applyFill="1" applyAlignment="1">
      <alignment horizontal="left"/>
    </xf>
    <xf numFmtId="0" fontId="3" fillId="2" borderId="12" xfId="0" applyFont="1" applyFill="1" applyBorder="1"/>
    <xf numFmtId="164" fontId="3" fillId="4" borderId="14" xfId="0" applyNumberFormat="1" applyFont="1" applyFill="1" applyBorder="1" applyAlignment="1">
      <alignment horizontal="left"/>
    </xf>
    <xf numFmtId="165" fontId="3" fillId="4" borderId="14" xfId="0" applyNumberFormat="1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4" borderId="15" xfId="0" applyFont="1" applyFill="1" applyBorder="1"/>
    <xf numFmtId="174" fontId="3" fillId="4" borderId="15" xfId="0" applyNumberFormat="1" applyFont="1" applyFill="1" applyBorder="1" applyAlignment="1">
      <alignment horizontal="left"/>
    </xf>
    <xf numFmtId="0" fontId="3" fillId="4" borderId="16" xfId="0" applyFont="1" applyFill="1" applyBorder="1" applyAlignment="1">
      <alignment horizontal="right"/>
    </xf>
    <xf numFmtId="174" fontId="3" fillId="4" borderId="15" xfId="0" applyNumberFormat="1" applyFont="1" applyFill="1" applyBorder="1"/>
    <xf numFmtId="0" fontId="3" fillId="5" borderId="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173" fontId="3" fillId="5" borderId="17" xfId="0" applyNumberFormat="1" applyFont="1" applyFill="1" applyBorder="1" applyAlignment="1">
      <alignment horizontal="center"/>
    </xf>
    <xf numFmtId="174" fontId="3" fillId="5" borderId="18" xfId="0" applyNumberFormat="1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7" borderId="20" xfId="0" applyFont="1" applyFill="1" applyBorder="1" applyAlignment="1">
      <alignment horizontal="center"/>
    </xf>
    <xf numFmtId="182" fontId="3" fillId="7" borderId="21" xfId="0" applyNumberFormat="1" applyFont="1" applyFill="1" applyBorder="1" applyAlignment="1">
      <alignment horizontal="center"/>
    </xf>
    <xf numFmtId="164" fontId="3" fillId="7" borderId="9" xfId="0" applyNumberFormat="1" applyFont="1" applyFill="1" applyBorder="1" applyAlignment="1">
      <alignment horizontal="center"/>
    </xf>
    <xf numFmtId="173" fontId="3" fillId="7" borderId="10" xfId="0" applyNumberFormat="1" applyFont="1" applyFill="1" applyBorder="1" applyAlignment="1">
      <alignment horizontal="center"/>
    </xf>
    <xf numFmtId="179" fontId="3" fillId="7" borderId="10" xfId="0" applyNumberFormat="1" applyFont="1" applyFill="1" applyBorder="1" applyAlignment="1">
      <alignment horizontal="center"/>
    </xf>
    <xf numFmtId="180" fontId="3" fillId="7" borderId="10" xfId="0" applyNumberFormat="1" applyFont="1" applyFill="1" applyBorder="1" applyAlignment="1">
      <alignment horizontal="center"/>
    </xf>
    <xf numFmtId="165" fontId="3" fillId="7" borderId="10" xfId="0" applyNumberFormat="1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173" fontId="3" fillId="7" borderId="11" xfId="0" applyNumberFormat="1" applyFont="1" applyFill="1" applyBorder="1" applyAlignment="1">
      <alignment horizontal="center"/>
    </xf>
    <xf numFmtId="0" fontId="0" fillId="6" borderId="0" xfId="0" applyFill="1"/>
    <xf numFmtId="0" fontId="3" fillId="3" borderId="0" xfId="0" applyFont="1" applyFill="1" applyAlignment="1">
      <alignment horizontal="right"/>
    </xf>
    <xf numFmtId="0" fontId="3" fillId="3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DISE&#209;O HIDR&#193;ULICO DE UN CANAL'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DISE&#209;O HIDR&#193;ULICO DE UN CANAL'!A1"/><Relationship Id="rId3" Type="http://schemas.openxmlformats.org/officeDocument/2006/relationships/image" Target="../media/image1.jpeg"/><Relationship Id="rId7" Type="http://schemas.openxmlformats.org/officeDocument/2006/relationships/hyperlink" Target="#'DISE&#209;O HIDR&#193;ULICO DE UN CANAL'!A1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hyperlink" Target="#'DISE&#209;O HIDR&#193;ULICO DE UN CANAL'!A1"/><Relationship Id="rId5" Type="http://schemas.openxmlformats.org/officeDocument/2006/relationships/hyperlink" Target="#PRESENTACION!A1"/><Relationship Id="rId4" Type="http://schemas.openxmlformats.org/officeDocument/2006/relationships/image" Target="../media/image4.png"/><Relationship Id="rId9" Type="http://schemas.openxmlformats.org/officeDocument/2006/relationships/hyperlink" Target="#PRESENTACION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556846</xdr:colOff>
      <xdr:row>5</xdr:row>
      <xdr:rowOff>149450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8938846" cy="11019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1</xdr:col>
      <xdr:colOff>352424</xdr:colOff>
      <xdr:row>7</xdr:row>
      <xdr:rowOff>28575</xdr:rowOff>
    </xdr:from>
    <xdr:to>
      <xdr:col>8</xdr:col>
      <xdr:colOff>590549</xdr:colOff>
      <xdr:row>12</xdr:row>
      <xdr:rowOff>142875</xdr:rowOff>
    </xdr:to>
    <xdr:sp macro="" textlink="">
      <xdr:nvSpPr>
        <xdr:cNvPr id="3" name="2 Rectángulo redondeado"/>
        <xdr:cNvSpPr/>
      </xdr:nvSpPr>
      <xdr:spPr>
        <a:xfrm>
          <a:off x="1114424" y="1362075"/>
          <a:ext cx="5572125" cy="1066800"/>
        </a:xfrm>
        <a:prstGeom prst="roundRect">
          <a:avLst/>
        </a:prstGeom>
        <a:solidFill>
          <a:schemeClr val="accent3">
            <a:lumMod val="75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PE" sz="2000" b="1">
              <a:solidFill>
                <a:schemeClr val="tx1"/>
              </a:solidFill>
            </a:rPr>
            <a:t>DISEÑO HIDRÁULICO DE UN CANAL DE IRRIGACIÓN</a:t>
          </a:r>
        </a:p>
      </xdr:txBody>
    </xdr:sp>
    <xdr:clientData/>
  </xdr:twoCellAnchor>
  <xdr:twoCellAnchor>
    <xdr:from>
      <xdr:col>7</xdr:col>
      <xdr:colOff>257175</xdr:colOff>
      <xdr:row>13</xdr:row>
      <xdr:rowOff>19050</xdr:rowOff>
    </xdr:from>
    <xdr:to>
      <xdr:col>10</xdr:col>
      <xdr:colOff>557576</xdr:colOff>
      <xdr:row>14</xdr:row>
      <xdr:rowOff>92320</xdr:rowOff>
    </xdr:to>
    <xdr:sp macro="" textlink="">
      <xdr:nvSpPr>
        <xdr:cNvPr id="4" name="3 Rectángulo redondeado"/>
        <xdr:cNvSpPr/>
      </xdr:nvSpPr>
      <xdr:spPr>
        <a:xfrm>
          <a:off x="5591175" y="2495550"/>
          <a:ext cx="2586401" cy="263770"/>
        </a:xfrm>
        <a:prstGeom prst="roundRect">
          <a:avLst>
            <a:gd name="adj" fmla="val 50000"/>
          </a:avLst>
        </a:prstGeom>
        <a:solidFill>
          <a:schemeClr val="accent2">
            <a:lumMod val="60000"/>
            <a:lumOff val="4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PE" sz="1000" b="1">
              <a:solidFill>
                <a:schemeClr val="tx1"/>
              </a:solidFill>
            </a:rPr>
            <a:t>DESARROLLADO POR: </a:t>
          </a:r>
          <a:r>
            <a:rPr lang="es-PE" sz="1000" b="1">
              <a:solidFill>
                <a:schemeClr val="tx1"/>
              </a:solidFill>
              <a:latin typeface="Times New Roman" pitchFamily="18" charset="0"/>
              <a:cs typeface="Times New Roman" pitchFamily="18" charset="0"/>
            </a:rPr>
            <a:t>S.Carrera</a:t>
          </a:r>
          <a:r>
            <a:rPr lang="es-PE" sz="1000" b="1" baseline="0">
              <a:solidFill>
                <a:schemeClr val="tx1"/>
              </a:solidFill>
              <a:latin typeface="Times New Roman" pitchFamily="18" charset="0"/>
              <a:cs typeface="Times New Roman" pitchFamily="18" charset="0"/>
            </a:rPr>
            <a:t> Dávila</a:t>
          </a:r>
          <a:endParaRPr lang="es-PE" sz="1000" b="1">
            <a:solidFill>
              <a:schemeClr val="tx1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3</xdr:col>
      <xdr:colOff>514351</xdr:colOff>
      <xdr:row>15</xdr:row>
      <xdr:rowOff>171450</xdr:rowOff>
    </xdr:from>
    <xdr:to>
      <xdr:col>6</xdr:col>
      <xdr:colOff>1</xdr:colOff>
      <xdr:row>19</xdr:row>
      <xdr:rowOff>142875</xdr:rowOff>
    </xdr:to>
    <xdr:sp macro="" textlink="">
      <xdr:nvSpPr>
        <xdr:cNvPr id="5" name="4 Rectángulo redondeado">
          <a:hlinkClick xmlns:r="http://schemas.openxmlformats.org/officeDocument/2006/relationships" r:id="rId2"/>
        </xdr:cNvPr>
        <xdr:cNvSpPr/>
      </xdr:nvSpPr>
      <xdr:spPr>
        <a:xfrm>
          <a:off x="2800351" y="3028950"/>
          <a:ext cx="1771650" cy="733425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PE" sz="2000" b="1">
              <a:solidFill>
                <a:schemeClr val="tx1"/>
              </a:solidFill>
            </a:rPr>
            <a:t>ENTRAR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168519</xdr:rowOff>
    </xdr:from>
    <xdr:to>
      <xdr:col>1</xdr:col>
      <xdr:colOff>234499</xdr:colOff>
      <xdr:row>40</xdr:row>
      <xdr:rowOff>157332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47846"/>
          <a:ext cx="1340864" cy="750813"/>
        </a:xfrm>
        <a:prstGeom prst="rect">
          <a:avLst/>
        </a:prstGeom>
        <a:noFill/>
      </xdr:spPr>
    </xdr:pic>
    <xdr:clientData/>
  </xdr:twoCellAnchor>
  <xdr:twoCellAnchor>
    <xdr:from>
      <xdr:col>4</xdr:col>
      <xdr:colOff>432287</xdr:colOff>
      <xdr:row>37</xdr:row>
      <xdr:rowOff>190498</xdr:rowOff>
    </xdr:from>
    <xdr:to>
      <xdr:col>5</xdr:col>
      <xdr:colOff>146537</xdr:colOff>
      <xdr:row>39</xdr:row>
      <xdr:rowOff>1</xdr:rowOff>
    </xdr:to>
    <xdr:grpSp>
      <xdr:nvGrpSpPr>
        <xdr:cNvPr id="14" name="13 Grupo"/>
        <xdr:cNvGrpSpPr/>
      </xdr:nvGrpSpPr>
      <xdr:grpSpPr>
        <a:xfrm>
          <a:off x="4689229" y="7348902"/>
          <a:ext cx="791308" cy="190503"/>
          <a:chOff x="2805283" y="5209441"/>
          <a:chExt cx="543921" cy="190503"/>
        </a:xfrm>
      </xdr:grpSpPr>
      <xdr:cxnSp macro="">
        <xdr:nvCxnSpPr>
          <xdr:cNvPr id="8" name="7 Conector recto"/>
          <xdr:cNvCxnSpPr/>
        </xdr:nvCxnSpPr>
        <xdr:spPr>
          <a:xfrm rot="16200000" flipH="1">
            <a:off x="2758113" y="5322555"/>
            <a:ext cx="124558" cy="3021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9 Conector recto"/>
          <xdr:cNvCxnSpPr/>
        </xdr:nvCxnSpPr>
        <xdr:spPr>
          <a:xfrm rot="5400000">
            <a:off x="2751264" y="5286377"/>
            <a:ext cx="190500" cy="36633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11 Conector recto"/>
          <xdr:cNvCxnSpPr/>
        </xdr:nvCxnSpPr>
        <xdr:spPr>
          <a:xfrm rot="10800000" flipV="1">
            <a:off x="2872957" y="5209441"/>
            <a:ext cx="476247" cy="1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43961</xdr:colOff>
      <xdr:row>68</xdr:row>
      <xdr:rowOff>168518</xdr:rowOff>
    </xdr:from>
    <xdr:to>
      <xdr:col>2</xdr:col>
      <xdr:colOff>483577</xdr:colOff>
      <xdr:row>70</xdr:row>
      <xdr:rowOff>65942</xdr:rowOff>
    </xdr:to>
    <xdr:sp macro="" textlink="">
      <xdr:nvSpPr>
        <xdr:cNvPr id="16" name="15 Flecha derecha"/>
        <xdr:cNvSpPr/>
      </xdr:nvSpPr>
      <xdr:spPr>
        <a:xfrm>
          <a:off x="2132134" y="13283710"/>
          <a:ext cx="439616" cy="27842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PE" sz="1100"/>
        </a:p>
      </xdr:txBody>
    </xdr:sp>
    <xdr:clientData/>
  </xdr:twoCellAnchor>
  <xdr:twoCellAnchor>
    <xdr:from>
      <xdr:col>4</xdr:col>
      <xdr:colOff>432287</xdr:colOff>
      <xdr:row>86</xdr:row>
      <xdr:rowOff>190498</xdr:rowOff>
    </xdr:from>
    <xdr:to>
      <xdr:col>5</xdr:col>
      <xdr:colOff>146537</xdr:colOff>
      <xdr:row>88</xdr:row>
      <xdr:rowOff>1</xdr:rowOff>
    </xdr:to>
    <xdr:grpSp>
      <xdr:nvGrpSpPr>
        <xdr:cNvPr id="17" name="16 Grupo"/>
        <xdr:cNvGrpSpPr/>
      </xdr:nvGrpSpPr>
      <xdr:grpSpPr>
        <a:xfrm>
          <a:off x="4689229" y="16771325"/>
          <a:ext cx="791308" cy="190503"/>
          <a:chOff x="2805283" y="5209441"/>
          <a:chExt cx="543921" cy="190503"/>
        </a:xfrm>
      </xdr:grpSpPr>
      <xdr:cxnSp macro="">
        <xdr:nvCxnSpPr>
          <xdr:cNvPr id="18" name="17 Conector recto"/>
          <xdr:cNvCxnSpPr/>
        </xdr:nvCxnSpPr>
        <xdr:spPr>
          <a:xfrm rot="16200000" flipH="1">
            <a:off x="2758113" y="5322555"/>
            <a:ext cx="124558" cy="3021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9" name="18 Conector recto"/>
          <xdr:cNvCxnSpPr/>
        </xdr:nvCxnSpPr>
        <xdr:spPr>
          <a:xfrm rot="5400000">
            <a:off x="2751264" y="5286377"/>
            <a:ext cx="190500" cy="36633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0" name="19 Conector recto"/>
          <xdr:cNvCxnSpPr/>
        </xdr:nvCxnSpPr>
        <xdr:spPr>
          <a:xfrm rot="10800000" flipV="1">
            <a:off x="2872957" y="5209441"/>
            <a:ext cx="476247" cy="1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183175</xdr:colOff>
      <xdr:row>94</xdr:row>
      <xdr:rowOff>0</xdr:rowOff>
    </xdr:from>
    <xdr:to>
      <xdr:col>1</xdr:col>
      <xdr:colOff>974483</xdr:colOff>
      <xdr:row>95</xdr:row>
      <xdr:rowOff>3</xdr:rowOff>
    </xdr:to>
    <xdr:grpSp>
      <xdr:nvGrpSpPr>
        <xdr:cNvPr id="21" name="20 Grupo"/>
        <xdr:cNvGrpSpPr/>
      </xdr:nvGrpSpPr>
      <xdr:grpSpPr>
        <a:xfrm>
          <a:off x="1289540" y="18104827"/>
          <a:ext cx="791308" cy="190503"/>
          <a:chOff x="2805283" y="5209441"/>
          <a:chExt cx="543921" cy="190503"/>
        </a:xfrm>
      </xdr:grpSpPr>
      <xdr:cxnSp macro="">
        <xdr:nvCxnSpPr>
          <xdr:cNvPr id="22" name="21 Conector recto"/>
          <xdr:cNvCxnSpPr/>
        </xdr:nvCxnSpPr>
        <xdr:spPr>
          <a:xfrm rot="16200000" flipH="1">
            <a:off x="2758113" y="5322555"/>
            <a:ext cx="124558" cy="3021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3" name="22 Conector recto"/>
          <xdr:cNvCxnSpPr/>
        </xdr:nvCxnSpPr>
        <xdr:spPr>
          <a:xfrm rot="5400000">
            <a:off x="2751264" y="5286377"/>
            <a:ext cx="190500" cy="36633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4" name="23 Conector recto"/>
          <xdr:cNvCxnSpPr/>
        </xdr:nvCxnSpPr>
        <xdr:spPr>
          <a:xfrm rot="10800000" flipV="1">
            <a:off x="2872957" y="5209441"/>
            <a:ext cx="476247" cy="1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3</xdr:col>
      <xdr:colOff>263772</xdr:colOff>
      <xdr:row>14</xdr:row>
      <xdr:rowOff>146539</xdr:rowOff>
    </xdr:from>
    <xdr:to>
      <xdr:col>7</xdr:col>
      <xdr:colOff>659424</xdr:colOff>
      <xdr:row>22</xdr:row>
      <xdr:rowOff>183173</xdr:rowOff>
    </xdr:to>
    <xdr:pic>
      <xdr:nvPicPr>
        <xdr:cNvPr id="25" name="24 Imagen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26426" y="2813539"/>
          <a:ext cx="4491402" cy="1663211"/>
        </a:xfrm>
        <a:prstGeom prst="rect">
          <a:avLst/>
        </a:prstGeom>
        <a:solidFill>
          <a:srgbClr val="FFFFFF">
            <a:shade val="85000"/>
          </a:srgbClr>
        </a:solidFill>
        <a:ln w="190500" cap="rnd">
          <a:solidFill>
            <a:srgbClr val="FFFFFF"/>
          </a:solidFill>
        </a:ln>
        <a:effectLst>
          <a:outerShdw blurRad="36195" dist="12700" dir="11400000" algn="tl" rotWithShape="0">
            <a:srgbClr val="000000">
              <a:alpha val="33000"/>
            </a:srgbClr>
          </a:outerShdw>
        </a:effectLst>
        <a:scene3d>
          <a:camera prst="perspectiveContrastingLeftFacing">
            <a:rot lat="540000" lon="2100000" rev="0"/>
          </a:camera>
          <a:lightRig rig="soft" dir="t"/>
        </a:scene3d>
        <a:sp3d contourW="12700" prstMaterial="matte">
          <a:bevelT w="63500" h="50800"/>
          <a:contourClr>
            <a:srgbClr val="C0C0C0"/>
          </a:contourClr>
        </a:sp3d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761999</xdr:colOff>
      <xdr:row>5</xdr:row>
      <xdr:rowOff>149450</xdr:rowOff>
    </xdr:to>
    <xdr:pic>
      <xdr:nvPicPr>
        <xdr:cNvPr id="26" name="25 Imagen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0"/>
          <a:ext cx="8755672" cy="11019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0</xdr:col>
      <xdr:colOff>102577</xdr:colOff>
      <xdr:row>6</xdr:row>
      <xdr:rowOff>175846</xdr:rowOff>
    </xdr:from>
    <xdr:to>
      <xdr:col>4</xdr:col>
      <xdr:colOff>805963</xdr:colOff>
      <xdr:row>8</xdr:row>
      <xdr:rowOff>58616</xdr:rowOff>
    </xdr:to>
    <xdr:sp macro="" textlink="">
      <xdr:nvSpPr>
        <xdr:cNvPr id="28" name="27 Rectángulo redondeado"/>
        <xdr:cNvSpPr/>
      </xdr:nvSpPr>
      <xdr:spPr>
        <a:xfrm>
          <a:off x="102577" y="1318846"/>
          <a:ext cx="4960328" cy="263770"/>
        </a:xfrm>
        <a:prstGeom prst="roundRect">
          <a:avLst/>
        </a:prstGeom>
        <a:solidFill>
          <a:schemeClr val="accent3">
            <a:lumMod val="75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DISEÑO HIDRAULICO DE UN CANAL DE IRRIGACIÓN</a:t>
          </a:r>
        </a:p>
      </xdr:txBody>
    </xdr:sp>
    <xdr:clientData/>
  </xdr:twoCellAnchor>
  <xdr:twoCellAnchor>
    <xdr:from>
      <xdr:col>4</xdr:col>
      <xdr:colOff>153866</xdr:colOff>
      <xdr:row>8</xdr:row>
      <xdr:rowOff>102577</xdr:rowOff>
    </xdr:from>
    <xdr:to>
      <xdr:col>6</xdr:col>
      <xdr:colOff>842594</xdr:colOff>
      <xdr:row>9</xdr:row>
      <xdr:rowOff>175847</xdr:rowOff>
    </xdr:to>
    <xdr:sp macro="" textlink="">
      <xdr:nvSpPr>
        <xdr:cNvPr id="29" name="28 Rectángulo redondeado"/>
        <xdr:cNvSpPr/>
      </xdr:nvSpPr>
      <xdr:spPr>
        <a:xfrm>
          <a:off x="4410808" y="1626577"/>
          <a:ext cx="2586401" cy="263770"/>
        </a:xfrm>
        <a:prstGeom prst="roundRect">
          <a:avLst>
            <a:gd name="adj" fmla="val 50000"/>
          </a:avLst>
        </a:prstGeom>
        <a:solidFill>
          <a:schemeClr val="accent2">
            <a:lumMod val="60000"/>
            <a:lumOff val="4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PE" sz="1000" b="1">
              <a:solidFill>
                <a:schemeClr val="tx1"/>
              </a:solidFill>
            </a:rPr>
            <a:t>DESARROLLADO POR: </a:t>
          </a:r>
          <a:r>
            <a:rPr lang="es-PE" sz="1000" b="1">
              <a:solidFill>
                <a:schemeClr val="tx1"/>
              </a:solidFill>
              <a:latin typeface="Times New Roman" pitchFamily="18" charset="0"/>
              <a:cs typeface="Times New Roman" pitchFamily="18" charset="0"/>
            </a:rPr>
            <a:t>S.Carrera</a:t>
          </a:r>
          <a:r>
            <a:rPr lang="es-PE" sz="1000" b="1" baseline="0">
              <a:solidFill>
                <a:schemeClr val="tx1"/>
              </a:solidFill>
              <a:latin typeface="Times New Roman" pitchFamily="18" charset="0"/>
              <a:cs typeface="Times New Roman" pitchFamily="18" charset="0"/>
            </a:rPr>
            <a:t> Dávila</a:t>
          </a:r>
          <a:endParaRPr lang="es-PE" sz="1000" b="1">
            <a:solidFill>
              <a:schemeClr val="tx1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 editAs="oneCell">
    <xdr:from>
      <xdr:col>0</xdr:col>
      <xdr:colOff>0</xdr:colOff>
      <xdr:row>24</xdr:row>
      <xdr:rowOff>95250</xdr:rowOff>
    </xdr:from>
    <xdr:to>
      <xdr:col>2</xdr:col>
      <xdr:colOff>466725</xdr:colOff>
      <xdr:row>26</xdr:row>
      <xdr:rowOff>49823</xdr:rowOff>
    </xdr:to>
    <xdr:pic>
      <xdr:nvPicPr>
        <xdr:cNvPr id="3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0" y="4667250"/>
          <a:ext cx="2554898" cy="3429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687938</xdr:colOff>
      <xdr:row>73</xdr:row>
      <xdr:rowOff>8120</xdr:rowOff>
    </xdr:from>
    <xdr:to>
      <xdr:col>2</xdr:col>
      <xdr:colOff>689526</xdr:colOff>
      <xdr:row>91</xdr:row>
      <xdr:rowOff>52081</xdr:rowOff>
    </xdr:to>
    <xdr:cxnSp macro="">
      <xdr:nvCxnSpPr>
        <xdr:cNvPr id="31" name="30 Conector recto"/>
        <xdr:cNvCxnSpPr/>
      </xdr:nvCxnSpPr>
      <xdr:spPr>
        <a:xfrm rot="5400000">
          <a:off x="1040424" y="15672288"/>
          <a:ext cx="3472961" cy="1588"/>
        </a:xfrm>
        <a:prstGeom prst="line">
          <a:avLst/>
        </a:prstGeom>
        <a:ln/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329711</xdr:colOff>
      <xdr:row>73</xdr:row>
      <xdr:rowOff>2</xdr:rowOff>
    </xdr:from>
    <xdr:to>
      <xdr:col>5</xdr:col>
      <xdr:colOff>331299</xdr:colOff>
      <xdr:row>91</xdr:row>
      <xdr:rowOff>43963</xdr:rowOff>
    </xdr:to>
    <xdr:cxnSp macro="">
      <xdr:nvCxnSpPr>
        <xdr:cNvPr id="32" name="31 Conector recto"/>
        <xdr:cNvCxnSpPr/>
      </xdr:nvCxnSpPr>
      <xdr:spPr>
        <a:xfrm rot="5400000">
          <a:off x="3928024" y="15664170"/>
          <a:ext cx="3472961" cy="1588"/>
        </a:xfrm>
        <a:prstGeom prst="line">
          <a:avLst/>
        </a:prstGeom>
        <a:ln/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21981</xdr:colOff>
      <xdr:row>53</xdr:row>
      <xdr:rowOff>0</xdr:rowOff>
    </xdr:from>
    <xdr:to>
      <xdr:col>4</xdr:col>
      <xdr:colOff>1055077</xdr:colOff>
      <xdr:row>53</xdr:row>
      <xdr:rowOff>7327</xdr:rowOff>
    </xdr:to>
    <xdr:cxnSp macro="">
      <xdr:nvCxnSpPr>
        <xdr:cNvPr id="30" name="29 Conector recto"/>
        <xdr:cNvCxnSpPr/>
      </xdr:nvCxnSpPr>
      <xdr:spPr>
        <a:xfrm flipV="1">
          <a:off x="2110154" y="10206404"/>
          <a:ext cx="3201865" cy="7327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820616</xdr:colOff>
      <xdr:row>10</xdr:row>
      <xdr:rowOff>153866</xdr:rowOff>
    </xdr:from>
    <xdr:to>
      <xdr:col>6</xdr:col>
      <xdr:colOff>80597</xdr:colOff>
      <xdr:row>12</xdr:row>
      <xdr:rowOff>102578</xdr:rowOff>
    </xdr:to>
    <xdr:sp macro="" textlink="">
      <xdr:nvSpPr>
        <xdr:cNvPr id="33" name="32 Rectángulo redondeado">
          <a:hlinkClick xmlns:r="http://schemas.openxmlformats.org/officeDocument/2006/relationships" r:id="rId5"/>
        </xdr:cNvPr>
        <xdr:cNvSpPr/>
      </xdr:nvSpPr>
      <xdr:spPr>
        <a:xfrm>
          <a:off x="5077558" y="2058866"/>
          <a:ext cx="1157654" cy="3297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PE" sz="1400" b="1">
              <a:solidFill>
                <a:schemeClr val="tx1"/>
              </a:solidFill>
            </a:rPr>
            <a:t>INICIO</a:t>
          </a:r>
        </a:p>
      </xdr:txBody>
    </xdr:sp>
    <xdr:clientData/>
  </xdr:twoCellAnchor>
  <xdr:twoCellAnchor>
    <xdr:from>
      <xdr:col>5</xdr:col>
      <xdr:colOff>0</xdr:colOff>
      <xdr:row>33</xdr:row>
      <xdr:rowOff>0</xdr:rowOff>
    </xdr:from>
    <xdr:to>
      <xdr:col>6</xdr:col>
      <xdr:colOff>337039</xdr:colOff>
      <xdr:row>34</xdr:row>
      <xdr:rowOff>139212</xdr:rowOff>
    </xdr:to>
    <xdr:sp macro="" textlink="">
      <xdr:nvSpPr>
        <xdr:cNvPr id="34" name="33 Rectángulo redondeado">
          <a:hlinkClick xmlns:r="http://schemas.openxmlformats.org/officeDocument/2006/relationships" r:id="rId6"/>
        </xdr:cNvPr>
        <xdr:cNvSpPr/>
      </xdr:nvSpPr>
      <xdr:spPr>
        <a:xfrm>
          <a:off x="5334000" y="6396404"/>
          <a:ext cx="1157654" cy="329712"/>
        </a:xfrm>
        <a:prstGeom prst="roundRect">
          <a:avLst>
            <a:gd name="adj" fmla="val 45556"/>
          </a:avLst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PE" sz="1400" b="1">
              <a:solidFill>
                <a:schemeClr val="tx1"/>
              </a:solidFill>
            </a:rPr>
            <a:t>ARRIBA</a:t>
          </a:r>
        </a:p>
      </xdr:txBody>
    </xdr:sp>
    <xdr:clientData/>
  </xdr:twoCellAnchor>
  <xdr:twoCellAnchor>
    <xdr:from>
      <xdr:col>5</xdr:col>
      <xdr:colOff>0</xdr:colOff>
      <xdr:row>62</xdr:row>
      <xdr:rowOff>0</xdr:rowOff>
    </xdr:from>
    <xdr:to>
      <xdr:col>6</xdr:col>
      <xdr:colOff>337039</xdr:colOff>
      <xdr:row>63</xdr:row>
      <xdr:rowOff>117231</xdr:rowOff>
    </xdr:to>
    <xdr:sp macro="" textlink="">
      <xdr:nvSpPr>
        <xdr:cNvPr id="35" name="34 Rectángulo redondeado">
          <a:hlinkClick xmlns:r="http://schemas.openxmlformats.org/officeDocument/2006/relationships" r:id="rId7"/>
        </xdr:cNvPr>
        <xdr:cNvSpPr/>
      </xdr:nvSpPr>
      <xdr:spPr>
        <a:xfrm>
          <a:off x="5334000" y="11928231"/>
          <a:ext cx="1157654" cy="329712"/>
        </a:xfrm>
        <a:prstGeom prst="roundRect">
          <a:avLst>
            <a:gd name="adj" fmla="val 45556"/>
          </a:avLst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PE" sz="1400" b="1">
              <a:solidFill>
                <a:schemeClr val="tx1"/>
              </a:solidFill>
            </a:rPr>
            <a:t>ARRIBA</a:t>
          </a:r>
        </a:p>
      </xdr:txBody>
    </xdr:sp>
    <xdr:clientData/>
  </xdr:twoCellAnchor>
  <xdr:twoCellAnchor>
    <xdr:from>
      <xdr:col>2</xdr:col>
      <xdr:colOff>0</xdr:colOff>
      <xdr:row>113</xdr:row>
      <xdr:rowOff>0</xdr:rowOff>
    </xdr:from>
    <xdr:to>
      <xdr:col>3</xdr:col>
      <xdr:colOff>183173</xdr:colOff>
      <xdr:row>114</xdr:row>
      <xdr:rowOff>139212</xdr:rowOff>
    </xdr:to>
    <xdr:sp macro="" textlink="">
      <xdr:nvSpPr>
        <xdr:cNvPr id="36" name="35 Rectángulo redondeado">
          <a:hlinkClick xmlns:r="http://schemas.openxmlformats.org/officeDocument/2006/relationships" r:id="rId8"/>
        </xdr:cNvPr>
        <xdr:cNvSpPr/>
      </xdr:nvSpPr>
      <xdr:spPr>
        <a:xfrm>
          <a:off x="2088173" y="21753635"/>
          <a:ext cx="1157654" cy="329712"/>
        </a:xfrm>
        <a:prstGeom prst="roundRect">
          <a:avLst>
            <a:gd name="adj" fmla="val 45556"/>
          </a:avLst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PE" sz="1400" b="1">
              <a:solidFill>
                <a:schemeClr val="tx1"/>
              </a:solidFill>
            </a:rPr>
            <a:t>ARRIBA</a:t>
          </a:r>
        </a:p>
      </xdr:txBody>
    </xdr:sp>
    <xdr:clientData/>
  </xdr:twoCellAnchor>
  <xdr:twoCellAnchor>
    <xdr:from>
      <xdr:col>4</xdr:col>
      <xdr:colOff>0</xdr:colOff>
      <xdr:row>113</xdr:row>
      <xdr:rowOff>7327</xdr:rowOff>
    </xdr:from>
    <xdr:to>
      <xdr:col>5</xdr:col>
      <xdr:colOff>80596</xdr:colOff>
      <xdr:row>114</xdr:row>
      <xdr:rowOff>146539</xdr:rowOff>
    </xdr:to>
    <xdr:sp macro="" textlink="">
      <xdr:nvSpPr>
        <xdr:cNvPr id="37" name="36 Rectángulo redondeado">
          <a:hlinkClick xmlns:r="http://schemas.openxmlformats.org/officeDocument/2006/relationships" r:id="rId9"/>
        </xdr:cNvPr>
        <xdr:cNvSpPr/>
      </xdr:nvSpPr>
      <xdr:spPr>
        <a:xfrm>
          <a:off x="4256942" y="21760962"/>
          <a:ext cx="1157654" cy="329712"/>
        </a:xfrm>
        <a:prstGeom prst="roundRect">
          <a:avLst>
            <a:gd name="adj" fmla="val 45556"/>
          </a:avLst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PE" sz="1400" b="1">
              <a:solidFill>
                <a:schemeClr val="tx1"/>
              </a:solidFill>
            </a:rPr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168519</xdr:rowOff>
    </xdr:from>
    <xdr:to>
      <xdr:col>1</xdr:col>
      <xdr:colOff>234499</xdr:colOff>
      <xdr:row>40</xdr:row>
      <xdr:rowOff>157332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36044"/>
          <a:ext cx="1339399" cy="750813"/>
        </a:xfrm>
        <a:prstGeom prst="rect">
          <a:avLst/>
        </a:prstGeom>
        <a:noFill/>
      </xdr:spPr>
    </xdr:pic>
    <xdr:clientData/>
  </xdr:twoCellAnchor>
  <xdr:twoCellAnchor>
    <xdr:from>
      <xdr:col>4</xdr:col>
      <xdr:colOff>424960</xdr:colOff>
      <xdr:row>38</xdr:row>
      <xdr:rowOff>14652</xdr:rowOff>
    </xdr:from>
    <xdr:to>
      <xdr:col>5</xdr:col>
      <xdr:colOff>256440</xdr:colOff>
      <xdr:row>39</xdr:row>
      <xdr:rowOff>14655</xdr:rowOff>
    </xdr:to>
    <xdr:grpSp>
      <xdr:nvGrpSpPr>
        <xdr:cNvPr id="3" name="2 Grupo"/>
        <xdr:cNvGrpSpPr/>
      </xdr:nvGrpSpPr>
      <xdr:grpSpPr>
        <a:xfrm>
          <a:off x="4681902" y="7260979"/>
          <a:ext cx="908538" cy="190503"/>
          <a:chOff x="2805283" y="5209441"/>
          <a:chExt cx="543921" cy="190503"/>
        </a:xfrm>
      </xdr:grpSpPr>
      <xdr:cxnSp macro="">
        <xdr:nvCxnSpPr>
          <xdr:cNvPr id="4" name="3 Conector recto"/>
          <xdr:cNvCxnSpPr/>
        </xdr:nvCxnSpPr>
        <xdr:spPr>
          <a:xfrm rot="16200000" flipH="1">
            <a:off x="2758113" y="5322555"/>
            <a:ext cx="124558" cy="3021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" name="4 Conector recto"/>
          <xdr:cNvCxnSpPr/>
        </xdr:nvCxnSpPr>
        <xdr:spPr>
          <a:xfrm rot="5400000">
            <a:off x="2751264" y="5286377"/>
            <a:ext cx="190500" cy="36633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5 Conector recto"/>
          <xdr:cNvCxnSpPr/>
        </xdr:nvCxnSpPr>
        <xdr:spPr>
          <a:xfrm rot="10800000" flipV="1">
            <a:off x="2872957" y="5209441"/>
            <a:ext cx="476247" cy="1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58615</xdr:colOff>
      <xdr:row>74</xdr:row>
      <xdr:rowOff>43961</xdr:rowOff>
    </xdr:from>
    <xdr:to>
      <xdr:col>2</xdr:col>
      <xdr:colOff>344365</xdr:colOff>
      <xdr:row>74</xdr:row>
      <xdr:rowOff>183173</xdr:rowOff>
    </xdr:to>
    <xdr:sp macro="" textlink="">
      <xdr:nvSpPr>
        <xdr:cNvPr id="7" name="6 Flecha derecha"/>
        <xdr:cNvSpPr/>
      </xdr:nvSpPr>
      <xdr:spPr>
        <a:xfrm>
          <a:off x="2144590" y="13217036"/>
          <a:ext cx="285750" cy="13921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PE" sz="1100"/>
        </a:p>
      </xdr:txBody>
    </xdr:sp>
    <xdr:clientData/>
  </xdr:twoCellAnchor>
  <xdr:twoCellAnchor>
    <xdr:from>
      <xdr:col>4</xdr:col>
      <xdr:colOff>432287</xdr:colOff>
      <xdr:row>91</xdr:row>
      <xdr:rowOff>190498</xdr:rowOff>
    </xdr:from>
    <xdr:to>
      <xdr:col>5</xdr:col>
      <xdr:colOff>146537</xdr:colOff>
      <xdr:row>93</xdr:row>
      <xdr:rowOff>1</xdr:rowOff>
    </xdr:to>
    <xdr:grpSp>
      <xdr:nvGrpSpPr>
        <xdr:cNvPr id="8" name="7 Grupo"/>
        <xdr:cNvGrpSpPr/>
      </xdr:nvGrpSpPr>
      <xdr:grpSpPr>
        <a:xfrm>
          <a:off x="4689229" y="17547979"/>
          <a:ext cx="791308" cy="190503"/>
          <a:chOff x="2805283" y="5209441"/>
          <a:chExt cx="543921" cy="190503"/>
        </a:xfrm>
      </xdr:grpSpPr>
      <xdr:cxnSp macro="">
        <xdr:nvCxnSpPr>
          <xdr:cNvPr id="9" name="8 Conector recto"/>
          <xdr:cNvCxnSpPr/>
        </xdr:nvCxnSpPr>
        <xdr:spPr>
          <a:xfrm rot="16200000" flipH="1">
            <a:off x="2758113" y="5322555"/>
            <a:ext cx="124558" cy="3021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9 Conector recto"/>
          <xdr:cNvCxnSpPr/>
        </xdr:nvCxnSpPr>
        <xdr:spPr>
          <a:xfrm rot="5400000">
            <a:off x="2751264" y="5286377"/>
            <a:ext cx="190500" cy="36633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10 Conector recto"/>
          <xdr:cNvCxnSpPr/>
        </xdr:nvCxnSpPr>
        <xdr:spPr>
          <a:xfrm rot="10800000" flipV="1">
            <a:off x="2872957" y="5209441"/>
            <a:ext cx="476247" cy="1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183175</xdr:colOff>
      <xdr:row>99</xdr:row>
      <xdr:rowOff>0</xdr:rowOff>
    </xdr:from>
    <xdr:to>
      <xdr:col>1</xdr:col>
      <xdr:colOff>974483</xdr:colOff>
      <xdr:row>100</xdr:row>
      <xdr:rowOff>3</xdr:rowOff>
    </xdr:to>
    <xdr:grpSp>
      <xdr:nvGrpSpPr>
        <xdr:cNvPr id="12" name="11 Grupo"/>
        <xdr:cNvGrpSpPr/>
      </xdr:nvGrpSpPr>
      <xdr:grpSpPr>
        <a:xfrm>
          <a:off x="1289540" y="18881481"/>
          <a:ext cx="791308" cy="190503"/>
          <a:chOff x="2805283" y="5209441"/>
          <a:chExt cx="543921" cy="190503"/>
        </a:xfrm>
      </xdr:grpSpPr>
      <xdr:cxnSp macro="">
        <xdr:nvCxnSpPr>
          <xdr:cNvPr id="13" name="12 Conector recto"/>
          <xdr:cNvCxnSpPr/>
        </xdr:nvCxnSpPr>
        <xdr:spPr>
          <a:xfrm rot="16200000" flipH="1">
            <a:off x="2758113" y="5322555"/>
            <a:ext cx="124558" cy="3021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4" name="13 Conector recto"/>
          <xdr:cNvCxnSpPr/>
        </xdr:nvCxnSpPr>
        <xdr:spPr>
          <a:xfrm rot="5400000">
            <a:off x="2751264" y="5286377"/>
            <a:ext cx="190500" cy="36633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5" name="14 Conector recto"/>
          <xdr:cNvCxnSpPr/>
        </xdr:nvCxnSpPr>
        <xdr:spPr>
          <a:xfrm rot="10800000" flipV="1">
            <a:off x="2872957" y="5209441"/>
            <a:ext cx="476247" cy="1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3</xdr:col>
      <xdr:colOff>461599</xdr:colOff>
      <xdr:row>14</xdr:row>
      <xdr:rowOff>14654</xdr:rowOff>
    </xdr:from>
    <xdr:to>
      <xdr:col>8</xdr:col>
      <xdr:colOff>21982</xdr:colOff>
      <xdr:row>22</xdr:row>
      <xdr:rowOff>153865</xdr:rowOff>
    </xdr:to>
    <xdr:pic>
      <xdr:nvPicPr>
        <xdr:cNvPr id="16" name="15 Imagen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519124" y="2681654"/>
          <a:ext cx="4484808" cy="16632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344365</xdr:colOff>
      <xdr:row>5</xdr:row>
      <xdr:rowOff>149450</xdr:rowOff>
    </xdr:to>
    <xdr:pic>
      <xdr:nvPicPr>
        <xdr:cNvPr id="17" name="16 Imagen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0"/>
          <a:ext cx="8326315" cy="11019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0</xdr:col>
      <xdr:colOff>102577</xdr:colOff>
      <xdr:row>6</xdr:row>
      <xdr:rowOff>175846</xdr:rowOff>
    </xdr:from>
    <xdr:to>
      <xdr:col>4</xdr:col>
      <xdr:colOff>805963</xdr:colOff>
      <xdr:row>8</xdr:row>
      <xdr:rowOff>58616</xdr:rowOff>
    </xdr:to>
    <xdr:sp macro="" textlink="">
      <xdr:nvSpPr>
        <xdr:cNvPr id="18" name="17 Rectángulo redondeado"/>
        <xdr:cNvSpPr/>
      </xdr:nvSpPr>
      <xdr:spPr>
        <a:xfrm>
          <a:off x="102577" y="1318846"/>
          <a:ext cx="4951536" cy="263770"/>
        </a:xfrm>
        <a:prstGeom prst="roundRect">
          <a:avLst/>
        </a:prstGeom>
        <a:solidFill>
          <a:schemeClr val="accent3">
            <a:lumMod val="75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DISEÑO HIDRAULICO DE UN CANAL DE IRRIGACIÓN</a:t>
          </a:r>
        </a:p>
      </xdr:txBody>
    </xdr:sp>
    <xdr:clientData/>
  </xdr:twoCellAnchor>
  <xdr:twoCellAnchor>
    <xdr:from>
      <xdr:col>4</xdr:col>
      <xdr:colOff>153866</xdr:colOff>
      <xdr:row>8</xdr:row>
      <xdr:rowOff>102577</xdr:rowOff>
    </xdr:from>
    <xdr:to>
      <xdr:col>6</xdr:col>
      <xdr:colOff>842594</xdr:colOff>
      <xdr:row>9</xdr:row>
      <xdr:rowOff>175847</xdr:rowOff>
    </xdr:to>
    <xdr:sp macro="" textlink="">
      <xdr:nvSpPr>
        <xdr:cNvPr id="19" name="18 Rectángulo redondeado"/>
        <xdr:cNvSpPr/>
      </xdr:nvSpPr>
      <xdr:spPr>
        <a:xfrm>
          <a:off x="4402016" y="1626577"/>
          <a:ext cx="2584203" cy="263770"/>
        </a:xfrm>
        <a:prstGeom prst="roundRect">
          <a:avLst>
            <a:gd name="adj" fmla="val 50000"/>
          </a:avLst>
        </a:prstGeom>
        <a:solidFill>
          <a:schemeClr val="accent2">
            <a:lumMod val="60000"/>
            <a:lumOff val="4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PE" sz="1000" b="1">
              <a:solidFill>
                <a:schemeClr val="tx1"/>
              </a:solidFill>
            </a:rPr>
            <a:t>DESARROLLADO POR: </a:t>
          </a:r>
          <a:r>
            <a:rPr lang="es-PE" sz="1000" b="1">
              <a:solidFill>
                <a:schemeClr val="tx1"/>
              </a:solidFill>
              <a:latin typeface="Times New Roman" pitchFamily="18" charset="0"/>
              <a:cs typeface="Times New Roman" pitchFamily="18" charset="0"/>
            </a:rPr>
            <a:t>S.Carrera</a:t>
          </a:r>
          <a:r>
            <a:rPr lang="es-PE" sz="1000" b="1" baseline="0">
              <a:solidFill>
                <a:schemeClr val="tx1"/>
              </a:solidFill>
              <a:latin typeface="Times New Roman" pitchFamily="18" charset="0"/>
              <a:cs typeface="Times New Roman" pitchFamily="18" charset="0"/>
            </a:rPr>
            <a:t> Dávila</a:t>
          </a:r>
          <a:endParaRPr lang="es-PE" sz="1000" b="1">
            <a:solidFill>
              <a:schemeClr val="tx1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 editAs="oneCell">
    <xdr:from>
      <xdr:col>0</xdr:col>
      <xdr:colOff>0</xdr:colOff>
      <xdr:row>24</xdr:row>
      <xdr:rowOff>95250</xdr:rowOff>
    </xdr:from>
    <xdr:to>
      <xdr:col>2</xdr:col>
      <xdr:colOff>466725</xdr:colOff>
      <xdr:row>26</xdr:row>
      <xdr:rowOff>49823</xdr:rowOff>
    </xdr:to>
    <xdr:pic>
      <xdr:nvPicPr>
        <xdr:cNvPr id="2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0" y="4667250"/>
          <a:ext cx="2552700" cy="34509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"/>
  <sheetViews>
    <sheetView tabSelected="1" zoomScale="130" zoomScaleNormal="130" workbookViewId="0"/>
  </sheetViews>
  <sheetFormatPr baseColWidth="10" defaultRowHeight="15"/>
  <cols>
    <col min="1" max="16384" width="11.42578125" style="102"/>
  </cols>
  <sheetData/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1">
    <tabColor theme="3" tint="0.39997558519241921"/>
  </sheetPr>
  <dimension ref="A15:CH480"/>
  <sheetViews>
    <sheetView zoomScale="130" zoomScaleNormal="130" workbookViewId="0"/>
  </sheetViews>
  <sheetFormatPr baseColWidth="10" defaultRowHeight="15"/>
  <cols>
    <col min="1" max="1" width="16.5703125" style="3" customWidth="1"/>
    <col min="2" max="2" width="14.7109375" style="3" customWidth="1"/>
    <col min="3" max="3" width="14.5703125" style="3" customWidth="1"/>
    <col min="4" max="4" width="17.85546875" style="3" customWidth="1"/>
    <col min="5" max="5" width="16.140625" style="3" customWidth="1"/>
    <col min="6" max="6" width="12.28515625" style="3" customWidth="1"/>
    <col min="7" max="7" width="15" style="3" customWidth="1"/>
    <col min="8" max="8" width="12.5703125" style="3" bestFit="1" customWidth="1"/>
    <col min="9" max="9" width="11.42578125" style="3"/>
    <col min="10" max="40" width="11.42578125" style="104"/>
    <col min="41" max="16384" width="11.42578125" style="3"/>
  </cols>
  <sheetData>
    <row r="15" spans="1:3">
      <c r="A15" s="2" t="s">
        <v>2</v>
      </c>
    </row>
    <row r="16" spans="1:3" ht="15.75" thickBot="1">
      <c r="A16" s="2"/>
      <c r="C16" s="75"/>
    </row>
    <row r="17" spans="1:6" ht="16.5" thickTop="1" thickBot="1">
      <c r="A17" s="4" t="s">
        <v>3</v>
      </c>
      <c r="B17" s="79" t="s">
        <v>4</v>
      </c>
      <c r="C17" s="76">
        <v>0.6</v>
      </c>
    </row>
    <row r="18" spans="1:6" ht="16.5" thickTop="1" thickBot="1">
      <c r="A18" s="4" t="s">
        <v>5</v>
      </c>
      <c r="B18" s="79" t="s">
        <v>4</v>
      </c>
      <c r="C18" s="77">
        <v>6.9999999999999999E-4</v>
      </c>
    </row>
    <row r="19" spans="1:6" ht="16.5" thickTop="1" thickBot="1">
      <c r="A19" s="4" t="s">
        <v>6</v>
      </c>
      <c r="B19" s="79" t="s">
        <v>4</v>
      </c>
      <c r="C19" s="78">
        <v>1.7000000000000001E-2</v>
      </c>
      <c r="E19" s="6" t="s">
        <v>72</v>
      </c>
      <c r="F19" s="7">
        <v>9.81</v>
      </c>
    </row>
    <row r="20" spans="1:6" ht="16.5" thickTop="1" thickBot="1">
      <c r="A20" s="4" t="s">
        <v>7</v>
      </c>
      <c r="B20" s="79" t="s">
        <v>4</v>
      </c>
      <c r="C20" s="78">
        <v>1</v>
      </c>
      <c r="D20" s="3">
        <v>1</v>
      </c>
      <c r="E20" s="3">
        <f>2*(SQRT(1+$C$20^2)-$C$20)</f>
        <v>0.82842712474619029</v>
      </c>
      <c r="F20" s="3" t="s">
        <v>11</v>
      </c>
    </row>
    <row r="21" spans="1:6" ht="15.75" thickTop="1">
      <c r="D21" s="3">
        <v>2</v>
      </c>
      <c r="E21" s="3">
        <f>4*(SQRT(1+$C$20^2)-$C$20)</f>
        <v>1.6568542494923806</v>
      </c>
      <c r="F21" s="3" t="s">
        <v>8</v>
      </c>
    </row>
    <row r="22" spans="1:6">
      <c r="A22" s="3" t="s">
        <v>10</v>
      </c>
      <c r="C22" s="4">
        <v>1</v>
      </c>
      <c r="D22" s="3">
        <v>3</v>
      </c>
      <c r="E22" s="3">
        <f>3*(SQRT(1+$C$20^2)-$C$20)</f>
        <v>1.2426406871192854</v>
      </c>
      <c r="F22" s="3" t="s">
        <v>9</v>
      </c>
    </row>
    <row r="24" spans="1:6">
      <c r="A24" s="3" t="s">
        <v>15</v>
      </c>
      <c r="C24" s="3" t="s">
        <v>16</v>
      </c>
    </row>
    <row r="25" spans="1:6" ht="15.75">
      <c r="A25" s="8"/>
      <c r="C25" s="9">
        <v>2</v>
      </c>
      <c r="D25" s="3" t="s">
        <v>18</v>
      </c>
    </row>
    <row r="26" spans="1:6">
      <c r="C26" s="9">
        <v>4</v>
      </c>
      <c r="D26" s="3" t="s">
        <v>19</v>
      </c>
    </row>
    <row r="27" spans="1:6">
      <c r="C27" s="9">
        <v>3</v>
      </c>
      <c r="D27" s="3" t="s">
        <v>17</v>
      </c>
    </row>
    <row r="28" spans="1:6">
      <c r="A28" s="3" t="s">
        <v>20</v>
      </c>
      <c r="C28" s="3" t="str">
        <f>VLOOKUP(C22,D20:F22,3)</f>
        <v>Max. Eficiencia Hidráulica</v>
      </c>
      <c r="E28" s="3" t="s">
        <v>21</v>
      </c>
    </row>
    <row r="29" spans="1:6">
      <c r="C29" s="9"/>
    </row>
    <row r="30" spans="1:6">
      <c r="A30" s="3" t="s">
        <v>12</v>
      </c>
      <c r="B30" s="3">
        <f>VLOOKUP(C22,D20:F22,2)</f>
        <v>0.82842712474619029</v>
      </c>
    </row>
    <row r="32" spans="1:6">
      <c r="A32" s="3" t="s">
        <v>13</v>
      </c>
    </row>
    <row r="34" spans="1:7">
      <c r="A34" s="3" t="s">
        <v>14</v>
      </c>
      <c r="B34" s="10">
        <f>B30</f>
        <v>0.82842712474619029</v>
      </c>
    </row>
    <row r="36" spans="1:7">
      <c r="A36" s="11" t="s">
        <v>22</v>
      </c>
    </row>
    <row r="38" spans="1:7">
      <c r="C38" s="3" t="s">
        <v>33</v>
      </c>
      <c r="E38" s="4" t="s">
        <v>25</v>
      </c>
      <c r="F38" s="4" t="s">
        <v>4</v>
      </c>
      <c r="G38" s="12">
        <f>B34+C20</f>
        <v>1.8284271247461903</v>
      </c>
    </row>
    <row r="39" spans="1:7">
      <c r="C39" s="3" t="s">
        <v>34</v>
      </c>
      <c r="E39" s="4" t="s">
        <v>39</v>
      </c>
      <c r="F39" s="4" t="s">
        <v>4</v>
      </c>
      <c r="G39" s="13">
        <f>B34+2*SQRT(1+C20^2)</f>
        <v>3.6568542494923806</v>
      </c>
    </row>
    <row r="40" spans="1:7">
      <c r="C40" s="3" t="s">
        <v>32</v>
      </c>
      <c r="E40" s="4" t="s">
        <v>24</v>
      </c>
      <c r="F40" s="4" t="s">
        <v>4</v>
      </c>
      <c r="G40" s="13">
        <f>G38/G39</f>
        <v>0.5</v>
      </c>
    </row>
    <row r="43" spans="1:7">
      <c r="A43" s="11" t="s">
        <v>26</v>
      </c>
    </row>
    <row r="45" spans="1:7">
      <c r="A45" s="3" t="s">
        <v>27</v>
      </c>
      <c r="C45" s="3" t="s">
        <v>16</v>
      </c>
    </row>
    <row r="46" spans="1:7">
      <c r="C46" s="3" t="s">
        <v>28</v>
      </c>
    </row>
    <row r="47" spans="1:7">
      <c r="C47" s="3" t="s">
        <v>29</v>
      </c>
    </row>
    <row r="48" spans="1:7">
      <c r="C48" s="3" t="s">
        <v>31</v>
      </c>
    </row>
    <row r="49" spans="1:5">
      <c r="C49" s="3" t="s">
        <v>30</v>
      </c>
    </row>
    <row r="51" spans="1:5">
      <c r="A51" s="2" t="s">
        <v>35</v>
      </c>
    </row>
    <row r="53" spans="1:5">
      <c r="B53" s="14">
        <f>C17</f>
        <v>0.6</v>
      </c>
      <c r="C53" s="15">
        <f>G38</f>
        <v>1.8284271247461903</v>
      </c>
      <c r="D53" s="16">
        <f>G40</f>
        <v>0.5</v>
      </c>
      <c r="E53" s="17">
        <f>C18</f>
        <v>6.9999999999999999E-4</v>
      </c>
    </row>
    <row r="54" spans="1:5">
      <c r="D54" s="3">
        <f>C19</f>
        <v>1.7000000000000001E-2</v>
      </c>
    </row>
    <row r="56" spans="1:5">
      <c r="B56" s="6" t="s">
        <v>36</v>
      </c>
      <c r="C56" s="3">
        <f>(B53*D54)/(C53*D53^(2/3)*E53^(1/2))</f>
        <v>0.33470342778229872</v>
      </c>
    </row>
    <row r="57" spans="1:5">
      <c r="B57" s="6" t="s">
        <v>49</v>
      </c>
      <c r="C57" s="18">
        <f>C56^(3/8)</f>
        <v>0.66335737222876856</v>
      </c>
    </row>
    <row r="59" spans="1:5">
      <c r="A59" s="11" t="s">
        <v>48</v>
      </c>
    </row>
    <row r="60" spans="1:5">
      <c r="A60" s="6" t="s">
        <v>37</v>
      </c>
      <c r="B60" s="10">
        <f>B30</f>
        <v>0.82842712474619029</v>
      </c>
    </row>
    <row r="61" spans="1:5">
      <c r="A61" s="6" t="s">
        <v>37</v>
      </c>
      <c r="B61" s="18">
        <f>B60*C57</f>
        <v>0.54954324055466708</v>
      </c>
    </row>
    <row r="62" spans="1:5" ht="15.75" thickBot="1">
      <c r="A62" s="75"/>
      <c r="B62" s="75"/>
    </row>
    <row r="63" spans="1:5" ht="16.5" thickTop="1" thickBot="1">
      <c r="A63" s="80" t="s">
        <v>38</v>
      </c>
      <c r="B63" s="81">
        <f>ROUNDUP(B61,2)</f>
        <v>0.55000000000000004</v>
      </c>
    </row>
    <row r="64" spans="1:5" ht="15.75" thickTop="1"/>
    <row r="65" spans="1:8">
      <c r="A65" s="11" t="s">
        <v>89</v>
      </c>
    </row>
    <row r="66" spans="1:8" ht="15.75" thickBot="1"/>
    <row r="67" spans="1:8">
      <c r="A67" s="3" t="s">
        <v>40</v>
      </c>
      <c r="F67" s="31" t="s">
        <v>41</v>
      </c>
      <c r="G67" s="32" t="s">
        <v>42</v>
      </c>
    </row>
    <row r="68" spans="1:8" ht="15.75" thickBot="1">
      <c r="F68" s="33">
        <f>(-1*B63+SQRT(B63^2-4*C20*E70*-1))/(2*C20)</f>
        <v>0.66319590879020729</v>
      </c>
      <c r="G68" s="34">
        <f>(-1*B63-SQRT(B63^2-4*C20*E70*-1))/(2*C20)</f>
        <v>-1.2131959087902073</v>
      </c>
    </row>
    <row r="69" spans="1:8">
      <c r="A69" s="6" t="s">
        <v>23</v>
      </c>
      <c r="B69" s="20">
        <f>G38</f>
        <v>1.8284271247461903</v>
      </c>
    </row>
    <row r="70" spans="1:8">
      <c r="A70" s="6" t="s">
        <v>23</v>
      </c>
      <c r="B70" s="21">
        <f>B69*C57^2</f>
        <v>0.80458656327068301</v>
      </c>
      <c r="C70" s="22">
        <f>B63</f>
        <v>0.55000000000000004</v>
      </c>
      <c r="D70" s="23">
        <f>C20</f>
        <v>1</v>
      </c>
      <c r="E70" s="24">
        <f>B70</f>
        <v>0.80458656327068301</v>
      </c>
    </row>
    <row r="72" spans="1:8">
      <c r="A72" s="6" t="s">
        <v>43</v>
      </c>
      <c r="B72" s="21">
        <f>IF(F68&gt;1,G68,F68)</f>
        <v>0.66319590879020729</v>
      </c>
    </row>
    <row r="74" spans="1:8">
      <c r="A74" s="11" t="s">
        <v>47</v>
      </c>
      <c r="D74" s="11" t="s">
        <v>54</v>
      </c>
      <c r="G74" s="11" t="s">
        <v>60</v>
      </c>
    </row>
    <row r="76" spans="1:8">
      <c r="A76" s="6" t="s">
        <v>44</v>
      </c>
      <c r="B76" s="3" t="s">
        <v>45</v>
      </c>
      <c r="D76" s="4" t="s">
        <v>0</v>
      </c>
      <c r="E76" s="3" t="s">
        <v>55</v>
      </c>
      <c r="G76" s="6" t="s">
        <v>61</v>
      </c>
      <c r="H76" s="4" t="s">
        <v>24</v>
      </c>
    </row>
    <row r="77" spans="1:8">
      <c r="A77" s="6" t="s">
        <v>44</v>
      </c>
      <c r="B77" s="21">
        <f>B72/3</f>
        <v>0.2210653029300691</v>
      </c>
      <c r="D77" s="4" t="s">
        <v>0</v>
      </c>
      <c r="E77" s="21">
        <f>B63+2*B82*C20</f>
        <v>2.3185224234405526</v>
      </c>
      <c r="G77" s="6" t="s">
        <v>61</v>
      </c>
      <c r="H77" s="21">
        <f>E82/E89</f>
        <v>0.33167867628680514</v>
      </c>
    </row>
    <row r="78" spans="1:8">
      <c r="A78" s="6"/>
    </row>
    <row r="79" spans="1:8">
      <c r="A79" s="11" t="s">
        <v>46</v>
      </c>
      <c r="D79" s="11" t="s">
        <v>56</v>
      </c>
      <c r="G79" s="11" t="s">
        <v>62</v>
      </c>
    </row>
    <row r="80" spans="1:8">
      <c r="A80" s="6"/>
    </row>
    <row r="81" spans="1:8">
      <c r="A81" s="6" t="s">
        <v>1</v>
      </c>
      <c r="B81" s="3" t="s">
        <v>50</v>
      </c>
      <c r="D81" s="4" t="s">
        <v>57</v>
      </c>
      <c r="E81" s="3" t="s">
        <v>25</v>
      </c>
      <c r="G81" s="6" t="s">
        <v>63</v>
      </c>
      <c r="H81" s="3" t="s">
        <v>64</v>
      </c>
    </row>
    <row r="82" spans="1:8">
      <c r="A82" s="6" t="s">
        <v>1</v>
      </c>
      <c r="B82" s="19">
        <f>B72+B77</f>
        <v>0.88426121172027639</v>
      </c>
      <c r="D82" s="4" t="s">
        <v>57</v>
      </c>
      <c r="E82" s="25">
        <f>(B63+C20*B72)*B72</f>
        <v>0.80458656327068301</v>
      </c>
      <c r="G82" s="6" t="s">
        <v>63</v>
      </c>
      <c r="H82" s="26">
        <f>(H77^(2/3)*C18^0.5)/C19</f>
        <v>0.74572459389458834</v>
      </c>
    </row>
    <row r="83" spans="1:8" ht="15.75" thickBot="1">
      <c r="A83" s="6"/>
    </row>
    <row r="84" spans="1:8" ht="16.5" thickTop="1" thickBot="1">
      <c r="A84" s="82" t="s">
        <v>51</v>
      </c>
      <c r="B84" s="83">
        <f>ROUNDUP(B82,1)</f>
        <v>0.9</v>
      </c>
    </row>
    <row r="85" spans="1:8" ht="15.75" thickTop="1">
      <c r="A85" s="6"/>
    </row>
    <row r="86" spans="1:8">
      <c r="A86" s="11" t="s">
        <v>52</v>
      </c>
      <c r="D86" s="11" t="s">
        <v>58</v>
      </c>
      <c r="G86" s="11" t="s">
        <v>68</v>
      </c>
    </row>
    <row r="87" spans="1:8">
      <c r="A87" s="6"/>
    </row>
    <row r="88" spans="1:8">
      <c r="A88" s="6" t="s">
        <v>44</v>
      </c>
      <c r="B88" s="3" t="s">
        <v>53</v>
      </c>
      <c r="D88" s="4" t="s">
        <v>59</v>
      </c>
      <c r="E88" s="4" t="s">
        <v>39</v>
      </c>
      <c r="G88" s="3" t="s">
        <v>69</v>
      </c>
      <c r="H88" s="3" t="s">
        <v>70</v>
      </c>
    </row>
    <row r="89" spans="1:8">
      <c r="A89" s="6" t="s">
        <v>44</v>
      </c>
      <c r="B89" s="21">
        <f>B84-B72</f>
        <v>0.23680409120979273</v>
      </c>
      <c r="D89" s="4" t="s">
        <v>59</v>
      </c>
      <c r="E89" s="21">
        <f>B63+2*B72*SQRT(1+C20^2)</f>
        <v>2.4258012974429226</v>
      </c>
      <c r="G89" s="3" t="s">
        <v>69</v>
      </c>
      <c r="H89" s="21">
        <f>B63+2*B72*C20</f>
        <v>1.8763918175804146</v>
      </c>
    </row>
    <row r="90" spans="1:8">
      <c r="A90" s="6"/>
    </row>
    <row r="91" spans="1:8">
      <c r="A91" s="6"/>
    </row>
    <row r="92" spans="1:8">
      <c r="A92" s="27" t="s">
        <v>67</v>
      </c>
    </row>
    <row r="93" spans="1:8">
      <c r="A93" s="11" t="s">
        <v>65</v>
      </c>
    </row>
    <row r="94" spans="1:8">
      <c r="A94" s="6"/>
    </row>
    <row r="95" spans="1:8">
      <c r="A95" s="6" t="s">
        <v>66</v>
      </c>
      <c r="B95" s="3" t="s">
        <v>71</v>
      </c>
    </row>
    <row r="96" spans="1:8">
      <c r="A96" s="6" t="s">
        <v>66</v>
      </c>
      <c r="B96" s="28">
        <f>H82/(SQRT(F19*(E82/H89)))</f>
        <v>0.36359620366913709</v>
      </c>
    </row>
    <row r="97" spans="1:9">
      <c r="A97" s="5" t="s">
        <v>73</v>
      </c>
      <c r="C97" s="71" t="str">
        <f>IF(B96&gt;1,"Fluido Supercrítico Recalcular!!!", "Fluido subcrítico  OK!!!")</f>
        <v>Fluido subcrítico  OK!!!</v>
      </c>
      <c r="D97" s="71"/>
    </row>
    <row r="98" spans="1:9">
      <c r="A98" s="6"/>
    </row>
    <row r="99" spans="1:9">
      <c r="A99" s="29" t="s">
        <v>74</v>
      </c>
    </row>
    <row r="100" spans="1:9">
      <c r="A100" s="6"/>
    </row>
    <row r="101" spans="1:9">
      <c r="A101" s="6" t="s">
        <v>75</v>
      </c>
      <c r="B101" s="3" t="s">
        <v>76</v>
      </c>
    </row>
    <row r="102" spans="1:9">
      <c r="A102" s="6" t="s">
        <v>75</v>
      </c>
      <c r="B102" s="72">
        <f>F19/(B72+0.5*F19*(C17/(B63*B72))^2)</f>
        <v>0.70397892634627424</v>
      </c>
      <c r="C102" s="72"/>
    </row>
    <row r="103" spans="1:9">
      <c r="A103" s="6"/>
    </row>
    <row r="104" spans="1:9">
      <c r="A104" s="6"/>
    </row>
    <row r="105" spans="1:9">
      <c r="A105" s="6"/>
    </row>
    <row r="106" spans="1:9">
      <c r="A106" s="30" t="s">
        <v>91</v>
      </c>
      <c r="B106" s="5"/>
      <c r="C106" s="5"/>
      <c r="D106" s="5"/>
      <c r="E106" s="5"/>
    </row>
    <row r="107" spans="1:9" ht="15.75" thickBot="1">
      <c r="A107" s="5"/>
      <c r="B107" s="5"/>
      <c r="C107" s="5"/>
      <c r="D107" s="5"/>
      <c r="E107" s="5"/>
    </row>
    <row r="108" spans="1:9">
      <c r="A108" s="84" t="s">
        <v>78</v>
      </c>
      <c r="B108" s="85" t="s">
        <v>79</v>
      </c>
      <c r="C108" s="85" t="s">
        <v>80</v>
      </c>
      <c r="D108" s="86" t="s">
        <v>7</v>
      </c>
      <c r="E108" s="5"/>
    </row>
    <row r="109" spans="1:9" ht="15.75" thickBot="1">
      <c r="A109" s="87">
        <f>E77</f>
        <v>2.3185224234405526</v>
      </c>
      <c r="B109" s="88">
        <f>B63</f>
        <v>0.55000000000000004</v>
      </c>
      <c r="C109" s="88">
        <f>B84</f>
        <v>0.9</v>
      </c>
      <c r="D109" s="89">
        <f>C20</f>
        <v>1</v>
      </c>
      <c r="E109" s="5"/>
    </row>
    <row r="110" spans="1:9">
      <c r="A110" s="90" t="s">
        <v>81</v>
      </c>
      <c r="B110" s="91" t="s">
        <v>82</v>
      </c>
      <c r="C110" s="91" t="s">
        <v>83</v>
      </c>
      <c r="D110" s="91" t="s">
        <v>84</v>
      </c>
      <c r="E110" s="91" t="s">
        <v>85</v>
      </c>
      <c r="F110" s="91" t="s">
        <v>86</v>
      </c>
      <c r="G110" s="91" t="s">
        <v>87</v>
      </c>
      <c r="H110" s="91" t="s">
        <v>6</v>
      </c>
      <c r="I110" s="92" t="s">
        <v>88</v>
      </c>
    </row>
    <row r="111" spans="1:9" ht="15.75" thickBot="1">
      <c r="A111" s="95">
        <f>C17</f>
        <v>0.6</v>
      </c>
      <c r="B111" s="96">
        <f>B72</f>
        <v>0.66319590879020729</v>
      </c>
      <c r="C111" s="97">
        <f>E82</f>
        <v>0.80458656327068301</v>
      </c>
      <c r="D111" s="96">
        <f>E89</f>
        <v>2.4258012974429226</v>
      </c>
      <c r="E111" s="96">
        <f>H77</f>
        <v>0.33167867628680514</v>
      </c>
      <c r="F111" s="98">
        <f>H82</f>
        <v>0.74572459389458834</v>
      </c>
      <c r="G111" s="99">
        <f>C18</f>
        <v>6.9999999999999999E-4</v>
      </c>
      <c r="H111" s="100">
        <f>C19</f>
        <v>1.7000000000000001E-2</v>
      </c>
      <c r="I111" s="101">
        <f>B89</f>
        <v>0.23680409120979273</v>
      </c>
    </row>
    <row r="112" spans="1:9">
      <c r="A112" s="93" t="s">
        <v>90</v>
      </c>
      <c r="B112" s="5"/>
      <c r="C112" s="5"/>
      <c r="D112" s="5"/>
      <c r="E112" s="5"/>
    </row>
    <row r="113" spans="1:86" ht="15.75" thickBot="1">
      <c r="A113" s="94">
        <f>B102</f>
        <v>0.70397892634627424</v>
      </c>
      <c r="B113" s="5"/>
      <c r="C113" s="5"/>
      <c r="D113" s="5"/>
      <c r="E113" s="5"/>
    </row>
    <row r="114" spans="1:86">
      <c r="A114" s="5"/>
      <c r="B114" s="5"/>
      <c r="C114" s="5"/>
      <c r="D114" s="5"/>
      <c r="E114" s="5"/>
    </row>
    <row r="115" spans="1:86">
      <c r="A115" s="6"/>
    </row>
    <row r="116" spans="1:86">
      <c r="A116" s="6"/>
    </row>
    <row r="117" spans="1:86">
      <c r="A117" s="6"/>
    </row>
    <row r="118" spans="1:86">
      <c r="A118" s="6"/>
    </row>
    <row r="119" spans="1:86">
      <c r="A119" s="103"/>
      <c r="B119" s="104"/>
      <c r="C119" s="104"/>
      <c r="D119" s="104"/>
      <c r="E119" s="104"/>
      <c r="F119" s="104"/>
      <c r="G119" s="104"/>
      <c r="H119" s="104"/>
      <c r="I119" s="104"/>
      <c r="AO119" s="104"/>
      <c r="AP119" s="104"/>
      <c r="AQ119" s="104"/>
      <c r="AR119" s="104"/>
      <c r="AS119" s="104"/>
      <c r="AT119" s="104"/>
      <c r="AU119" s="104"/>
      <c r="AV119" s="104"/>
      <c r="AW119" s="104"/>
      <c r="AX119" s="104"/>
      <c r="AY119" s="104"/>
      <c r="AZ119" s="104"/>
      <c r="BA119" s="104"/>
      <c r="BB119" s="104"/>
      <c r="BC119" s="104"/>
      <c r="BD119" s="104"/>
      <c r="BE119" s="104"/>
      <c r="BF119" s="104"/>
      <c r="BG119" s="104"/>
      <c r="BH119" s="104"/>
      <c r="BI119" s="104"/>
      <c r="BJ119" s="104"/>
      <c r="BK119" s="104"/>
      <c r="BL119" s="104"/>
      <c r="BM119" s="104"/>
      <c r="BN119" s="104"/>
      <c r="BO119" s="104"/>
      <c r="BP119" s="104"/>
      <c r="BQ119" s="104"/>
      <c r="BR119" s="104"/>
      <c r="BS119" s="104"/>
      <c r="BT119" s="104"/>
      <c r="BU119" s="104"/>
      <c r="BV119" s="104"/>
      <c r="BW119" s="104"/>
      <c r="BX119" s="104"/>
      <c r="BY119" s="104"/>
      <c r="BZ119" s="104"/>
      <c r="CA119" s="104"/>
      <c r="CB119" s="104"/>
      <c r="CC119" s="104"/>
      <c r="CD119" s="104"/>
      <c r="CE119" s="104"/>
      <c r="CF119" s="104"/>
      <c r="CG119" s="104"/>
      <c r="CH119" s="104"/>
    </row>
    <row r="120" spans="1:86">
      <c r="A120" s="103"/>
      <c r="B120" s="104"/>
      <c r="C120" s="104"/>
      <c r="D120" s="104"/>
      <c r="E120" s="104"/>
      <c r="F120" s="104"/>
      <c r="G120" s="104"/>
      <c r="H120" s="104"/>
      <c r="I120" s="104"/>
      <c r="AO120" s="104"/>
      <c r="AP120" s="104"/>
      <c r="AQ120" s="104"/>
      <c r="AR120" s="104"/>
      <c r="AS120" s="104"/>
      <c r="AT120" s="104"/>
      <c r="AU120" s="104"/>
      <c r="AV120" s="104"/>
      <c r="AW120" s="104"/>
      <c r="AX120" s="104"/>
      <c r="AY120" s="104"/>
      <c r="AZ120" s="104"/>
      <c r="BA120" s="104"/>
      <c r="BB120" s="104"/>
      <c r="BC120" s="104"/>
      <c r="BD120" s="104"/>
      <c r="BE120" s="104"/>
      <c r="BF120" s="104"/>
      <c r="BG120" s="104"/>
      <c r="BH120" s="104"/>
      <c r="BI120" s="104"/>
      <c r="BJ120" s="104"/>
      <c r="BK120" s="104"/>
      <c r="BL120" s="104"/>
      <c r="BM120" s="104"/>
      <c r="BN120" s="104"/>
      <c r="BO120" s="104"/>
      <c r="BP120" s="104"/>
      <c r="BQ120" s="104"/>
      <c r="BR120" s="104"/>
      <c r="BS120" s="104"/>
      <c r="BT120" s="104"/>
      <c r="BU120" s="104"/>
      <c r="BV120" s="104"/>
      <c r="BW120" s="104"/>
      <c r="BX120" s="104"/>
      <c r="BY120" s="104"/>
      <c r="BZ120" s="104"/>
      <c r="CA120" s="104"/>
      <c r="CB120" s="104"/>
      <c r="CC120" s="104"/>
      <c r="CD120" s="104"/>
      <c r="CE120" s="104"/>
      <c r="CF120" s="104"/>
      <c r="CG120" s="104"/>
      <c r="CH120" s="104"/>
    </row>
    <row r="121" spans="1:86">
      <c r="A121" s="103"/>
      <c r="B121" s="104"/>
      <c r="C121" s="104"/>
      <c r="D121" s="104"/>
      <c r="E121" s="104"/>
      <c r="F121" s="104"/>
      <c r="G121" s="104"/>
      <c r="H121" s="104"/>
      <c r="I121" s="104"/>
      <c r="AO121" s="104"/>
      <c r="AP121" s="104"/>
      <c r="AQ121" s="104"/>
      <c r="AR121" s="104"/>
      <c r="AS121" s="104"/>
      <c r="AT121" s="104"/>
      <c r="AU121" s="104"/>
      <c r="AV121" s="104"/>
      <c r="AW121" s="104"/>
      <c r="AX121" s="104"/>
      <c r="AY121" s="104"/>
      <c r="AZ121" s="104"/>
      <c r="BA121" s="104"/>
      <c r="BB121" s="104"/>
      <c r="BC121" s="104"/>
      <c r="BD121" s="104"/>
      <c r="BE121" s="104"/>
      <c r="BF121" s="104"/>
      <c r="BG121" s="104"/>
      <c r="BH121" s="104"/>
      <c r="BI121" s="104"/>
      <c r="BJ121" s="104"/>
      <c r="BK121" s="104"/>
      <c r="BL121" s="104"/>
      <c r="BM121" s="104"/>
      <c r="BN121" s="104"/>
      <c r="BO121" s="104"/>
      <c r="BP121" s="104"/>
      <c r="BQ121" s="104"/>
      <c r="BR121" s="104"/>
      <c r="BS121" s="104"/>
      <c r="BT121" s="104"/>
      <c r="BU121" s="104"/>
      <c r="BV121" s="104"/>
      <c r="BW121" s="104"/>
      <c r="BX121" s="104"/>
      <c r="BY121" s="104"/>
      <c r="BZ121" s="104"/>
      <c r="CA121" s="104"/>
      <c r="CB121" s="104"/>
      <c r="CC121" s="104"/>
      <c r="CD121" s="104"/>
      <c r="CE121" s="104"/>
      <c r="CF121" s="104"/>
      <c r="CG121" s="104"/>
      <c r="CH121" s="104"/>
    </row>
    <row r="122" spans="1:86">
      <c r="A122" s="103"/>
      <c r="B122" s="104"/>
      <c r="C122" s="104"/>
      <c r="D122" s="104"/>
      <c r="E122" s="104"/>
      <c r="F122" s="104"/>
      <c r="G122" s="104"/>
      <c r="H122" s="104"/>
      <c r="I122" s="104"/>
      <c r="AO122" s="104"/>
      <c r="AP122" s="104"/>
      <c r="AQ122" s="104"/>
      <c r="AR122" s="104"/>
      <c r="AS122" s="104"/>
      <c r="AT122" s="104"/>
      <c r="AU122" s="104"/>
      <c r="AV122" s="104"/>
      <c r="AW122" s="104"/>
      <c r="AX122" s="104"/>
      <c r="AY122" s="104"/>
      <c r="AZ122" s="104"/>
      <c r="BA122" s="104"/>
      <c r="BB122" s="104"/>
      <c r="BC122" s="104"/>
      <c r="BD122" s="104"/>
      <c r="BE122" s="104"/>
      <c r="BF122" s="104"/>
      <c r="BG122" s="104"/>
      <c r="BH122" s="104"/>
      <c r="BI122" s="104"/>
      <c r="BJ122" s="104"/>
      <c r="BK122" s="104"/>
      <c r="BL122" s="104"/>
      <c r="BM122" s="104"/>
      <c r="BN122" s="104"/>
      <c r="BO122" s="104"/>
      <c r="BP122" s="104"/>
      <c r="BQ122" s="104"/>
      <c r="BR122" s="104"/>
      <c r="BS122" s="104"/>
      <c r="BT122" s="104"/>
      <c r="BU122" s="104"/>
      <c r="BV122" s="104"/>
      <c r="BW122" s="104"/>
      <c r="BX122" s="104"/>
      <c r="BY122" s="104"/>
      <c r="BZ122" s="104"/>
      <c r="CA122" s="104"/>
      <c r="CB122" s="104"/>
      <c r="CC122" s="104"/>
      <c r="CD122" s="104"/>
      <c r="CE122" s="104"/>
      <c r="CF122" s="104"/>
      <c r="CG122" s="104"/>
      <c r="CH122" s="104"/>
    </row>
    <row r="123" spans="1:86">
      <c r="A123" s="103"/>
      <c r="B123" s="104"/>
      <c r="C123" s="104"/>
      <c r="D123" s="104"/>
      <c r="E123" s="104"/>
      <c r="F123" s="104"/>
      <c r="G123" s="104"/>
      <c r="H123" s="104"/>
      <c r="I123" s="104"/>
      <c r="AO123" s="104"/>
      <c r="AP123" s="104"/>
      <c r="AQ123" s="104"/>
      <c r="AR123" s="104"/>
      <c r="AS123" s="104"/>
      <c r="AT123" s="104"/>
      <c r="AU123" s="104"/>
      <c r="AV123" s="104"/>
      <c r="AW123" s="104"/>
      <c r="AX123" s="104"/>
      <c r="AY123" s="104"/>
      <c r="AZ123" s="104"/>
      <c r="BA123" s="104"/>
      <c r="BB123" s="104"/>
      <c r="BC123" s="104"/>
      <c r="BD123" s="104"/>
      <c r="BE123" s="104"/>
      <c r="BF123" s="104"/>
      <c r="BG123" s="104"/>
      <c r="BH123" s="104"/>
      <c r="BI123" s="104"/>
      <c r="BJ123" s="104"/>
      <c r="BK123" s="104"/>
      <c r="BL123" s="104"/>
      <c r="BM123" s="104"/>
      <c r="BN123" s="104"/>
      <c r="BO123" s="104"/>
      <c r="BP123" s="104"/>
      <c r="BQ123" s="104"/>
      <c r="BR123" s="104"/>
      <c r="BS123" s="104"/>
      <c r="BT123" s="104"/>
      <c r="BU123" s="104"/>
      <c r="BV123" s="104"/>
      <c r="BW123" s="104"/>
      <c r="BX123" s="104"/>
      <c r="BY123" s="104"/>
      <c r="BZ123" s="104"/>
      <c r="CA123" s="104"/>
      <c r="CB123" s="104"/>
      <c r="CC123" s="104"/>
      <c r="CD123" s="104"/>
      <c r="CE123" s="104"/>
      <c r="CF123" s="104"/>
      <c r="CG123" s="104"/>
      <c r="CH123" s="104"/>
    </row>
    <row r="124" spans="1:86">
      <c r="A124" s="103"/>
      <c r="B124" s="104"/>
      <c r="C124" s="104"/>
      <c r="D124" s="104"/>
      <c r="E124" s="104"/>
      <c r="F124" s="104"/>
      <c r="G124" s="104"/>
      <c r="H124" s="104"/>
      <c r="I124" s="104"/>
      <c r="AO124" s="104"/>
      <c r="AP124" s="104"/>
      <c r="AQ124" s="104"/>
      <c r="AR124" s="104"/>
      <c r="AS124" s="104"/>
      <c r="AT124" s="104"/>
      <c r="AU124" s="104"/>
      <c r="AV124" s="104"/>
      <c r="AW124" s="104"/>
      <c r="AX124" s="104"/>
      <c r="AY124" s="104"/>
      <c r="AZ124" s="104"/>
      <c r="BA124" s="104"/>
      <c r="BB124" s="104"/>
      <c r="BC124" s="104"/>
      <c r="BD124" s="104"/>
      <c r="BE124" s="104"/>
      <c r="BF124" s="104"/>
      <c r="BG124" s="104"/>
      <c r="BH124" s="104"/>
      <c r="BI124" s="104"/>
      <c r="BJ124" s="104"/>
      <c r="BK124" s="104"/>
      <c r="BL124" s="104"/>
      <c r="BM124" s="104"/>
      <c r="BN124" s="104"/>
      <c r="BO124" s="104"/>
      <c r="BP124" s="104"/>
      <c r="BQ124" s="104"/>
      <c r="BR124" s="104"/>
      <c r="BS124" s="104"/>
      <c r="BT124" s="104"/>
      <c r="BU124" s="104"/>
      <c r="BV124" s="104"/>
      <c r="BW124" s="104"/>
      <c r="BX124" s="104"/>
      <c r="BY124" s="104"/>
      <c r="BZ124" s="104"/>
      <c r="CA124" s="104"/>
      <c r="CB124" s="104"/>
      <c r="CC124" s="104"/>
      <c r="CD124" s="104"/>
      <c r="CE124" s="104"/>
      <c r="CF124" s="104"/>
      <c r="CG124" s="104"/>
      <c r="CH124" s="104"/>
    </row>
    <row r="125" spans="1:86">
      <c r="A125" s="103"/>
      <c r="B125" s="104"/>
      <c r="C125" s="104"/>
      <c r="D125" s="104"/>
      <c r="E125" s="104"/>
      <c r="F125" s="104"/>
      <c r="G125" s="104"/>
      <c r="H125" s="104"/>
      <c r="I125" s="104"/>
      <c r="AO125" s="104"/>
      <c r="AP125" s="104"/>
      <c r="AQ125" s="104"/>
      <c r="AR125" s="104"/>
      <c r="AS125" s="104"/>
      <c r="AT125" s="104"/>
      <c r="AU125" s="104"/>
      <c r="AV125" s="104"/>
      <c r="AW125" s="104"/>
      <c r="AX125" s="104"/>
      <c r="AY125" s="104"/>
      <c r="AZ125" s="104"/>
      <c r="BA125" s="104"/>
      <c r="BB125" s="104"/>
      <c r="BC125" s="104"/>
      <c r="BD125" s="104"/>
      <c r="BE125" s="104"/>
      <c r="BF125" s="104"/>
      <c r="BG125" s="104"/>
      <c r="BH125" s="104"/>
      <c r="BI125" s="104"/>
      <c r="BJ125" s="104"/>
      <c r="BK125" s="104"/>
      <c r="BL125" s="104"/>
      <c r="BM125" s="104"/>
      <c r="BN125" s="104"/>
      <c r="BO125" s="104"/>
      <c r="BP125" s="104"/>
      <c r="BQ125" s="104"/>
      <c r="BR125" s="104"/>
      <c r="BS125" s="104"/>
      <c r="BT125" s="104"/>
      <c r="BU125" s="104"/>
      <c r="BV125" s="104"/>
      <c r="BW125" s="104"/>
      <c r="BX125" s="104"/>
      <c r="BY125" s="104"/>
      <c r="BZ125" s="104"/>
      <c r="CA125" s="104"/>
      <c r="CB125" s="104"/>
      <c r="CC125" s="104"/>
      <c r="CD125" s="104"/>
      <c r="CE125" s="104"/>
      <c r="CF125" s="104"/>
      <c r="CG125" s="104"/>
      <c r="CH125" s="104"/>
    </row>
    <row r="126" spans="1:86">
      <c r="A126" s="103"/>
      <c r="B126" s="104"/>
      <c r="C126" s="104"/>
      <c r="D126" s="104"/>
      <c r="E126" s="104"/>
      <c r="F126" s="104"/>
      <c r="G126" s="104"/>
      <c r="H126" s="104"/>
      <c r="I126" s="104"/>
      <c r="AO126" s="104"/>
      <c r="AP126" s="104"/>
      <c r="AQ126" s="104"/>
      <c r="AR126" s="104"/>
      <c r="AS126" s="104"/>
      <c r="AT126" s="104"/>
      <c r="AU126" s="104"/>
      <c r="AV126" s="104"/>
      <c r="AW126" s="104"/>
      <c r="AX126" s="104"/>
      <c r="AY126" s="104"/>
      <c r="AZ126" s="104"/>
      <c r="BA126" s="104"/>
      <c r="BB126" s="104"/>
      <c r="BC126" s="104"/>
      <c r="BD126" s="104"/>
      <c r="BE126" s="104"/>
      <c r="BF126" s="104"/>
      <c r="BG126" s="104"/>
      <c r="BH126" s="104"/>
      <c r="BI126" s="104"/>
      <c r="BJ126" s="104"/>
      <c r="BK126" s="104"/>
      <c r="BL126" s="104"/>
      <c r="BM126" s="104"/>
      <c r="BN126" s="104"/>
      <c r="BO126" s="104"/>
      <c r="BP126" s="104"/>
      <c r="BQ126" s="104"/>
      <c r="BR126" s="104"/>
      <c r="BS126" s="104"/>
      <c r="BT126" s="104"/>
      <c r="BU126" s="104"/>
      <c r="BV126" s="104"/>
      <c r="BW126" s="104"/>
      <c r="BX126" s="104"/>
      <c r="BY126" s="104"/>
      <c r="BZ126" s="104"/>
      <c r="CA126" s="104"/>
      <c r="CB126" s="104"/>
      <c r="CC126" s="104"/>
      <c r="CD126" s="104"/>
      <c r="CE126" s="104"/>
      <c r="CF126" s="104"/>
      <c r="CG126" s="104"/>
      <c r="CH126" s="104"/>
    </row>
    <row r="127" spans="1:86">
      <c r="A127" s="103"/>
      <c r="B127" s="104"/>
      <c r="C127" s="104"/>
      <c r="D127" s="104"/>
      <c r="E127" s="104"/>
      <c r="F127" s="104"/>
      <c r="G127" s="104"/>
      <c r="H127" s="104"/>
      <c r="I127" s="104"/>
      <c r="AO127" s="104"/>
      <c r="AP127" s="104"/>
      <c r="AQ127" s="104"/>
      <c r="AR127" s="104"/>
      <c r="AS127" s="104"/>
      <c r="AT127" s="104"/>
      <c r="AU127" s="104"/>
      <c r="AV127" s="104"/>
      <c r="AW127" s="104"/>
      <c r="AX127" s="104"/>
      <c r="AY127" s="104"/>
      <c r="AZ127" s="104"/>
      <c r="BA127" s="104"/>
      <c r="BB127" s="104"/>
      <c r="BC127" s="104"/>
      <c r="BD127" s="104"/>
      <c r="BE127" s="104"/>
      <c r="BF127" s="104"/>
      <c r="BG127" s="104"/>
      <c r="BH127" s="104"/>
      <c r="BI127" s="104"/>
      <c r="BJ127" s="104"/>
      <c r="BK127" s="104"/>
      <c r="BL127" s="104"/>
      <c r="BM127" s="104"/>
      <c r="BN127" s="104"/>
      <c r="BO127" s="104"/>
      <c r="BP127" s="104"/>
      <c r="BQ127" s="104"/>
      <c r="BR127" s="104"/>
      <c r="BS127" s="104"/>
      <c r="BT127" s="104"/>
      <c r="BU127" s="104"/>
      <c r="BV127" s="104"/>
      <c r="BW127" s="104"/>
      <c r="BX127" s="104"/>
      <c r="BY127" s="104"/>
      <c r="BZ127" s="104"/>
      <c r="CA127" s="104"/>
      <c r="CB127" s="104"/>
      <c r="CC127" s="104"/>
      <c r="CD127" s="104"/>
      <c r="CE127" s="104"/>
      <c r="CF127" s="104"/>
      <c r="CG127" s="104"/>
      <c r="CH127" s="104"/>
    </row>
    <row r="128" spans="1:86">
      <c r="A128" s="103"/>
      <c r="B128" s="104"/>
      <c r="C128" s="104"/>
      <c r="D128" s="104"/>
      <c r="E128" s="104"/>
      <c r="F128" s="104"/>
      <c r="G128" s="104"/>
      <c r="H128" s="104"/>
      <c r="I128" s="104"/>
      <c r="AO128" s="104"/>
      <c r="AP128" s="104"/>
      <c r="AQ128" s="104"/>
      <c r="AR128" s="104"/>
      <c r="AS128" s="104"/>
      <c r="AT128" s="104"/>
      <c r="AU128" s="104"/>
      <c r="AV128" s="104"/>
      <c r="AW128" s="104"/>
      <c r="AX128" s="104"/>
      <c r="AY128" s="104"/>
      <c r="AZ128" s="104"/>
      <c r="BA128" s="104"/>
      <c r="BB128" s="104"/>
      <c r="BC128" s="104"/>
      <c r="BD128" s="104"/>
      <c r="BE128" s="104"/>
      <c r="BF128" s="104"/>
      <c r="BG128" s="104"/>
      <c r="BH128" s="104"/>
      <c r="BI128" s="104"/>
      <c r="BJ128" s="104"/>
      <c r="BK128" s="104"/>
      <c r="BL128" s="104"/>
      <c r="BM128" s="104"/>
      <c r="BN128" s="104"/>
      <c r="BO128" s="104"/>
      <c r="BP128" s="104"/>
      <c r="BQ128" s="104"/>
      <c r="BR128" s="104"/>
      <c r="BS128" s="104"/>
      <c r="BT128" s="104"/>
      <c r="BU128" s="104"/>
      <c r="BV128" s="104"/>
      <c r="BW128" s="104"/>
      <c r="BX128" s="104"/>
      <c r="BY128" s="104"/>
      <c r="BZ128" s="104"/>
      <c r="CA128" s="104"/>
      <c r="CB128" s="104"/>
      <c r="CC128" s="104"/>
      <c r="CD128" s="104"/>
      <c r="CE128" s="104"/>
      <c r="CF128" s="104"/>
      <c r="CG128" s="104"/>
      <c r="CH128" s="104"/>
    </row>
    <row r="129" spans="1:86">
      <c r="A129" s="104"/>
      <c r="B129" s="104"/>
      <c r="C129" s="104"/>
      <c r="D129" s="104"/>
      <c r="E129" s="104"/>
      <c r="F129" s="104"/>
      <c r="G129" s="104"/>
      <c r="H129" s="104"/>
      <c r="I129" s="104"/>
      <c r="AO129" s="104"/>
      <c r="AP129" s="104"/>
      <c r="AQ129" s="104"/>
      <c r="AR129" s="104"/>
      <c r="AS129" s="104"/>
      <c r="AT129" s="104"/>
      <c r="AU129" s="104"/>
      <c r="AV129" s="104"/>
      <c r="AW129" s="104"/>
      <c r="AX129" s="104"/>
      <c r="AY129" s="104"/>
      <c r="AZ129" s="104"/>
      <c r="BA129" s="104"/>
      <c r="BB129" s="104"/>
      <c r="BC129" s="104"/>
      <c r="BD129" s="104"/>
      <c r="BE129" s="104"/>
      <c r="BF129" s="104"/>
      <c r="BG129" s="104"/>
      <c r="BH129" s="104"/>
      <c r="BI129" s="104"/>
      <c r="BJ129" s="104"/>
      <c r="BK129" s="104"/>
      <c r="BL129" s="104"/>
      <c r="BM129" s="104"/>
      <c r="BN129" s="104"/>
      <c r="BO129" s="104"/>
      <c r="BP129" s="104"/>
      <c r="BQ129" s="104"/>
      <c r="BR129" s="104"/>
      <c r="BS129" s="104"/>
      <c r="BT129" s="104"/>
      <c r="BU129" s="104"/>
      <c r="BV129" s="104"/>
      <c r="BW129" s="104"/>
      <c r="BX129" s="104"/>
      <c r="BY129" s="104"/>
      <c r="BZ129" s="104"/>
      <c r="CA129" s="104"/>
      <c r="CB129" s="104"/>
      <c r="CC129" s="104"/>
      <c r="CD129" s="104"/>
      <c r="CE129" s="104"/>
      <c r="CF129" s="104"/>
      <c r="CG129" s="104"/>
      <c r="CH129" s="104"/>
    </row>
    <row r="130" spans="1:86">
      <c r="A130" s="104"/>
      <c r="B130" s="104"/>
      <c r="C130" s="104"/>
      <c r="D130" s="104"/>
      <c r="E130" s="104"/>
      <c r="F130" s="104"/>
      <c r="G130" s="104"/>
      <c r="H130" s="104"/>
      <c r="I130" s="104"/>
      <c r="AO130" s="104"/>
      <c r="AP130" s="104"/>
      <c r="AQ130" s="104"/>
      <c r="AR130" s="104"/>
      <c r="AS130" s="104"/>
      <c r="AT130" s="104"/>
      <c r="AU130" s="104"/>
      <c r="AV130" s="104"/>
      <c r="AW130" s="104"/>
      <c r="AX130" s="104"/>
      <c r="AY130" s="104"/>
      <c r="AZ130" s="104"/>
      <c r="BA130" s="104"/>
      <c r="BB130" s="104"/>
      <c r="BC130" s="104"/>
      <c r="BD130" s="104"/>
      <c r="BE130" s="104"/>
      <c r="BF130" s="104"/>
      <c r="BG130" s="104"/>
      <c r="BH130" s="104"/>
      <c r="BI130" s="104"/>
      <c r="BJ130" s="104"/>
      <c r="BK130" s="104"/>
      <c r="BL130" s="104"/>
      <c r="BM130" s="104"/>
      <c r="BN130" s="104"/>
      <c r="BO130" s="104"/>
      <c r="BP130" s="104"/>
      <c r="BQ130" s="104"/>
      <c r="BR130" s="104"/>
      <c r="BS130" s="104"/>
      <c r="BT130" s="104"/>
      <c r="BU130" s="104"/>
      <c r="BV130" s="104"/>
      <c r="BW130" s="104"/>
      <c r="BX130" s="104"/>
      <c r="BY130" s="104"/>
      <c r="BZ130" s="104"/>
      <c r="CA130" s="104"/>
      <c r="CB130" s="104"/>
      <c r="CC130" s="104"/>
      <c r="CD130" s="104"/>
      <c r="CE130" s="104"/>
      <c r="CF130" s="104"/>
      <c r="CG130" s="104"/>
      <c r="CH130" s="104"/>
    </row>
    <row r="131" spans="1:86">
      <c r="A131" s="104"/>
      <c r="B131" s="104"/>
      <c r="C131" s="104"/>
      <c r="D131" s="104"/>
      <c r="E131" s="104"/>
      <c r="F131" s="104"/>
      <c r="G131" s="104"/>
      <c r="H131" s="104"/>
      <c r="I131" s="104"/>
      <c r="AO131" s="104"/>
      <c r="AP131" s="104"/>
      <c r="AQ131" s="104"/>
      <c r="AR131" s="104"/>
      <c r="AS131" s="104"/>
      <c r="AT131" s="104"/>
      <c r="AU131" s="104"/>
      <c r="AV131" s="104"/>
      <c r="AW131" s="104"/>
      <c r="AX131" s="104"/>
      <c r="AY131" s="104"/>
      <c r="AZ131" s="104"/>
      <c r="BA131" s="104"/>
      <c r="BB131" s="104"/>
      <c r="BC131" s="104"/>
      <c r="BD131" s="104"/>
      <c r="BE131" s="104"/>
      <c r="BF131" s="104"/>
      <c r="BG131" s="104"/>
      <c r="BH131" s="104"/>
      <c r="BI131" s="104"/>
      <c r="BJ131" s="104"/>
      <c r="BK131" s="104"/>
      <c r="BL131" s="104"/>
      <c r="BM131" s="104"/>
      <c r="BN131" s="104"/>
      <c r="BO131" s="104"/>
      <c r="BP131" s="104"/>
      <c r="BQ131" s="104"/>
      <c r="BR131" s="104"/>
      <c r="BS131" s="104"/>
      <c r="BT131" s="104"/>
      <c r="BU131" s="104"/>
      <c r="BV131" s="104"/>
      <c r="BW131" s="104"/>
      <c r="BX131" s="104"/>
      <c r="BY131" s="104"/>
      <c r="BZ131" s="104"/>
      <c r="CA131" s="104"/>
      <c r="CB131" s="104"/>
      <c r="CC131" s="104"/>
      <c r="CD131" s="104"/>
      <c r="CE131" s="104"/>
      <c r="CF131" s="104"/>
      <c r="CG131" s="104"/>
      <c r="CH131" s="104"/>
    </row>
    <row r="132" spans="1:86">
      <c r="A132" s="104"/>
      <c r="B132" s="104"/>
      <c r="C132" s="104"/>
      <c r="D132" s="104"/>
      <c r="E132" s="104"/>
      <c r="F132" s="104"/>
      <c r="G132" s="104"/>
      <c r="H132" s="104"/>
      <c r="I132" s="104"/>
      <c r="AO132" s="104"/>
      <c r="AP132" s="104"/>
      <c r="AQ132" s="104"/>
      <c r="AR132" s="104"/>
      <c r="AS132" s="104"/>
      <c r="AT132" s="104"/>
      <c r="AU132" s="104"/>
      <c r="AV132" s="104"/>
      <c r="AW132" s="104"/>
      <c r="AX132" s="104"/>
      <c r="AY132" s="104"/>
      <c r="AZ132" s="104"/>
      <c r="BA132" s="104"/>
      <c r="BB132" s="104"/>
      <c r="BC132" s="104"/>
      <c r="BD132" s="104"/>
      <c r="BE132" s="104"/>
      <c r="BF132" s="104"/>
      <c r="BG132" s="104"/>
      <c r="BH132" s="104"/>
      <c r="BI132" s="104"/>
      <c r="BJ132" s="104"/>
      <c r="BK132" s="104"/>
      <c r="BL132" s="104"/>
      <c r="BM132" s="104"/>
      <c r="BN132" s="104"/>
      <c r="BO132" s="104"/>
      <c r="BP132" s="104"/>
      <c r="BQ132" s="104"/>
      <c r="BR132" s="104"/>
      <c r="BS132" s="104"/>
      <c r="BT132" s="104"/>
      <c r="BU132" s="104"/>
      <c r="BV132" s="104"/>
      <c r="BW132" s="104"/>
      <c r="BX132" s="104"/>
      <c r="BY132" s="104"/>
      <c r="BZ132" s="104"/>
      <c r="CA132" s="104"/>
      <c r="CB132" s="104"/>
      <c r="CC132" s="104"/>
      <c r="CD132" s="104"/>
      <c r="CE132" s="104"/>
      <c r="CF132" s="104"/>
      <c r="CG132" s="104"/>
      <c r="CH132" s="104"/>
    </row>
    <row r="133" spans="1:86">
      <c r="A133" s="104"/>
      <c r="B133" s="104"/>
      <c r="C133" s="104"/>
      <c r="D133" s="104"/>
      <c r="E133" s="104"/>
      <c r="F133" s="104"/>
      <c r="G133" s="104"/>
      <c r="H133" s="104"/>
      <c r="I133" s="104"/>
      <c r="AO133" s="104"/>
      <c r="AP133" s="104"/>
      <c r="AQ133" s="104"/>
      <c r="AR133" s="104"/>
      <c r="AS133" s="104"/>
      <c r="AT133" s="104"/>
      <c r="AU133" s="104"/>
      <c r="AV133" s="104"/>
      <c r="AW133" s="104"/>
      <c r="AX133" s="104"/>
      <c r="AY133" s="104"/>
      <c r="AZ133" s="104"/>
      <c r="BA133" s="104"/>
      <c r="BB133" s="104"/>
      <c r="BC133" s="104"/>
      <c r="BD133" s="104"/>
      <c r="BE133" s="104"/>
      <c r="BF133" s="104"/>
      <c r="BG133" s="104"/>
      <c r="BH133" s="104"/>
      <c r="BI133" s="104"/>
      <c r="BJ133" s="104"/>
      <c r="BK133" s="104"/>
      <c r="BL133" s="104"/>
      <c r="BM133" s="104"/>
      <c r="BN133" s="104"/>
      <c r="BO133" s="104"/>
      <c r="BP133" s="104"/>
      <c r="BQ133" s="104"/>
      <c r="BR133" s="104"/>
      <c r="BS133" s="104"/>
      <c r="BT133" s="104"/>
      <c r="BU133" s="104"/>
      <c r="BV133" s="104"/>
      <c r="BW133" s="104"/>
      <c r="BX133" s="104"/>
      <c r="BY133" s="104"/>
      <c r="BZ133" s="104"/>
      <c r="CA133" s="104"/>
      <c r="CB133" s="104"/>
      <c r="CC133" s="104"/>
      <c r="CD133" s="104"/>
      <c r="CE133" s="104"/>
      <c r="CF133" s="104"/>
      <c r="CG133" s="104"/>
      <c r="CH133" s="104"/>
    </row>
    <row r="134" spans="1:86">
      <c r="A134" s="104"/>
      <c r="B134" s="104"/>
      <c r="C134" s="104"/>
      <c r="D134" s="104"/>
      <c r="E134" s="104"/>
      <c r="F134" s="104"/>
      <c r="G134" s="104"/>
      <c r="H134" s="104"/>
      <c r="I134" s="104"/>
      <c r="AO134" s="104"/>
      <c r="AP134" s="104"/>
      <c r="AQ134" s="104"/>
      <c r="AR134" s="104"/>
      <c r="AS134" s="104"/>
      <c r="AT134" s="104"/>
      <c r="AU134" s="104"/>
      <c r="AV134" s="104"/>
      <c r="AW134" s="104"/>
      <c r="AX134" s="104"/>
      <c r="AY134" s="104"/>
      <c r="AZ134" s="104"/>
      <c r="BA134" s="104"/>
      <c r="BB134" s="104"/>
      <c r="BC134" s="104"/>
      <c r="BD134" s="104"/>
      <c r="BE134" s="104"/>
      <c r="BF134" s="104"/>
      <c r="BG134" s="104"/>
      <c r="BH134" s="104"/>
      <c r="BI134" s="104"/>
      <c r="BJ134" s="104"/>
      <c r="BK134" s="104"/>
      <c r="BL134" s="104"/>
      <c r="BM134" s="104"/>
      <c r="BN134" s="104"/>
      <c r="BO134" s="104"/>
      <c r="BP134" s="104"/>
      <c r="BQ134" s="104"/>
      <c r="BR134" s="104"/>
      <c r="BS134" s="104"/>
      <c r="BT134" s="104"/>
      <c r="BU134" s="104"/>
      <c r="BV134" s="104"/>
      <c r="BW134" s="104"/>
      <c r="BX134" s="104"/>
      <c r="BY134" s="104"/>
      <c r="BZ134" s="104"/>
      <c r="CA134" s="104"/>
      <c r="CB134" s="104"/>
      <c r="CC134" s="104"/>
      <c r="CD134" s="104"/>
      <c r="CE134" s="104"/>
      <c r="CF134" s="104"/>
      <c r="CG134" s="104"/>
      <c r="CH134" s="104"/>
    </row>
    <row r="135" spans="1:86">
      <c r="A135" s="104"/>
      <c r="B135" s="104"/>
      <c r="C135" s="104"/>
      <c r="D135" s="104"/>
      <c r="E135" s="104"/>
      <c r="F135" s="104"/>
      <c r="G135" s="104"/>
      <c r="H135" s="104"/>
      <c r="I135" s="104"/>
      <c r="AO135" s="104"/>
      <c r="AP135" s="104"/>
      <c r="AQ135" s="104"/>
      <c r="AR135" s="104"/>
      <c r="AS135" s="104"/>
      <c r="AT135" s="104"/>
      <c r="AU135" s="104"/>
      <c r="AV135" s="104"/>
      <c r="AW135" s="104"/>
      <c r="AX135" s="104"/>
      <c r="AY135" s="104"/>
      <c r="AZ135" s="104"/>
      <c r="BA135" s="104"/>
      <c r="BB135" s="104"/>
      <c r="BC135" s="104"/>
      <c r="BD135" s="104"/>
      <c r="BE135" s="104"/>
      <c r="BF135" s="104"/>
      <c r="BG135" s="104"/>
      <c r="BH135" s="104"/>
      <c r="BI135" s="104"/>
      <c r="BJ135" s="104"/>
      <c r="BK135" s="104"/>
      <c r="BL135" s="104"/>
      <c r="BM135" s="104"/>
      <c r="BN135" s="104"/>
      <c r="BO135" s="104"/>
      <c r="BP135" s="104"/>
      <c r="BQ135" s="104"/>
      <c r="BR135" s="104"/>
      <c r="BS135" s="104"/>
      <c r="BT135" s="104"/>
      <c r="BU135" s="104"/>
      <c r="BV135" s="104"/>
      <c r="BW135" s="104"/>
      <c r="BX135" s="104"/>
      <c r="BY135" s="104"/>
      <c r="BZ135" s="104"/>
      <c r="CA135" s="104"/>
      <c r="CB135" s="104"/>
      <c r="CC135" s="104"/>
      <c r="CD135" s="104"/>
      <c r="CE135" s="104"/>
      <c r="CF135" s="104"/>
      <c r="CG135" s="104"/>
      <c r="CH135" s="104"/>
    </row>
    <row r="136" spans="1:86">
      <c r="A136" s="104"/>
      <c r="B136" s="104"/>
      <c r="C136" s="104"/>
      <c r="D136" s="104"/>
      <c r="E136" s="104"/>
      <c r="F136" s="104"/>
      <c r="G136" s="104"/>
      <c r="H136" s="104"/>
      <c r="I136" s="104"/>
      <c r="AO136" s="104"/>
      <c r="AP136" s="104"/>
      <c r="AQ136" s="104"/>
      <c r="AR136" s="104"/>
      <c r="AS136" s="104"/>
      <c r="AT136" s="104"/>
      <c r="AU136" s="104"/>
      <c r="AV136" s="104"/>
      <c r="AW136" s="104"/>
      <c r="AX136" s="104"/>
      <c r="AY136" s="104"/>
      <c r="AZ136" s="104"/>
      <c r="BA136" s="104"/>
      <c r="BB136" s="104"/>
      <c r="BC136" s="104"/>
      <c r="BD136" s="104"/>
      <c r="BE136" s="104"/>
      <c r="BF136" s="104"/>
      <c r="BG136" s="104"/>
      <c r="BH136" s="104"/>
      <c r="BI136" s="104"/>
      <c r="BJ136" s="104"/>
      <c r="BK136" s="104"/>
      <c r="BL136" s="104"/>
      <c r="BM136" s="104"/>
      <c r="BN136" s="104"/>
      <c r="BO136" s="104"/>
      <c r="BP136" s="104"/>
      <c r="BQ136" s="104"/>
      <c r="BR136" s="104"/>
      <c r="BS136" s="104"/>
      <c r="BT136" s="104"/>
      <c r="BU136" s="104"/>
      <c r="BV136" s="104"/>
      <c r="BW136" s="104"/>
      <c r="BX136" s="104"/>
      <c r="BY136" s="104"/>
      <c r="BZ136" s="104"/>
      <c r="CA136" s="104"/>
      <c r="CB136" s="104"/>
      <c r="CC136" s="104"/>
      <c r="CD136" s="104"/>
      <c r="CE136" s="104"/>
      <c r="CF136" s="104"/>
      <c r="CG136" s="104"/>
      <c r="CH136" s="104"/>
    </row>
    <row r="137" spans="1:86">
      <c r="A137" s="104"/>
      <c r="B137" s="104"/>
      <c r="C137" s="104"/>
      <c r="D137" s="104"/>
      <c r="E137" s="104"/>
      <c r="F137" s="104"/>
      <c r="G137" s="104"/>
      <c r="H137" s="104"/>
      <c r="I137" s="104"/>
      <c r="AO137" s="104"/>
      <c r="AP137" s="104"/>
      <c r="AQ137" s="104"/>
      <c r="AR137" s="104"/>
      <c r="AS137" s="104"/>
      <c r="AT137" s="104"/>
      <c r="AU137" s="104"/>
      <c r="AV137" s="104"/>
      <c r="AW137" s="104"/>
      <c r="AX137" s="104"/>
      <c r="AY137" s="104"/>
      <c r="AZ137" s="104"/>
      <c r="BA137" s="104"/>
      <c r="BB137" s="104"/>
      <c r="BC137" s="104"/>
      <c r="BD137" s="104"/>
      <c r="BE137" s="104"/>
      <c r="BF137" s="104"/>
      <c r="BG137" s="104"/>
      <c r="BH137" s="104"/>
      <c r="BI137" s="104"/>
      <c r="BJ137" s="104"/>
      <c r="BK137" s="104"/>
      <c r="BL137" s="104"/>
      <c r="BM137" s="104"/>
      <c r="BN137" s="104"/>
      <c r="BO137" s="104"/>
      <c r="BP137" s="104"/>
      <c r="BQ137" s="104"/>
      <c r="BR137" s="104"/>
      <c r="BS137" s="104"/>
      <c r="BT137" s="104"/>
      <c r="BU137" s="104"/>
      <c r="BV137" s="104"/>
      <c r="BW137" s="104"/>
      <c r="BX137" s="104"/>
      <c r="BY137" s="104"/>
      <c r="BZ137" s="104"/>
      <c r="CA137" s="104"/>
      <c r="CB137" s="104"/>
      <c r="CC137" s="104"/>
      <c r="CD137" s="104"/>
      <c r="CE137" s="104"/>
      <c r="CF137" s="104"/>
      <c r="CG137" s="104"/>
      <c r="CH137" s="104"/>
    </row>
    <row r="138" spans="1:86">
      <c r="A138" s="104"/>
      <c r="B138" s="104"/>
      <c r="C138" s="104"/>
      <c r="D138" s="104"/>
      <c r="E138" s="104"/>
      <c r="F138" s="104"/>
      <c r="G138" s="104"/>
      <c r="H138" s="104"/>
      <c r="I138" s="104"/>
      <c r="AO138" s="104"/>
      <c r="AP138" s="104"/>
      <c r="AQ138" s="104"/>
      <c r="AR138" s="104"/>
      <c r="AS138" s="104"/>
      <c r="AT138" s="104"/>
      <c r="AU138" s="104"/>
      <c r="AV138" s="104"/>
      <c r="AW138" s="104"/>
      <c r="AX138" s="104"/>
      <c r="AY138" s="104"/>
      <c r="AZ138" s="104"/>
      <c r="BA138" s="104"/>
      <c r="BB138" s="104"/>
      <c r="BC138" s="104"/>
      <c r="BD138" s="104"/>
      <c r="BE138" s="104"/>
      <c r="BF138" s="104"/>
      <c r="BG138" s="104"/>
      <c r="BH138" s="104"/>
      <c r="BI138" s="104"/>
      <c r="BJ138" s="104"/>
      <c r="BK138" s="104"/>
      <c r="BL138" s="104"/>
      <c r="BM138" s="104"/>
      <c r="BN138" s="104"/>
      <c r="BO138" s="104"/>
      <c r="BP138" s="104"/>
      <c r="BQ138" s="104"/>
      <c r="BR138" s="104"/>
      <c r="BS138" s="104"/>
      <c r="BT138" s="104"/>
      <c r="BU138" s="104"/>
      <c r="BV138" s="104"/>
      <c r="BW138" s="104"/>
      <c r="BX138" s="104"/>
      <c r="BY138" s="104"/>
      <c r="BZ138" s="104"/>
      <c r="CA138" s="104"/>
      <c r="CB138" s="104"/>
      <c r="CC138" s="104"/>
      <c r="CD138" s="104"/>
      <c r="CE138" s="104"/>
      <c r="CF138" s="104"/>
      <c r="CG138" s="104"/>
      <c r="CH138" s="104"/>
    </row>
    <row r="139" spans="1:86">
      <c r="A139" s="104"/>
      <c r="B139" s="104"/>
      <c r="C139" s="104"/>
      <c r="D139" s="104"/>
      <c r="E139" s="104"/>
      <c r="F139" s="104"/>
      <c r="G139" s="104"/>
      <c r="H139" s="104"/>
      <c r="I139" s="104"/>
      <c r="AO139" s="104"/>
      <c r="AP139" s="104"/>
      <c r="AQ139" s="104"/>
      <c r="AR139" s="104"/>
      <c r="AS139" s="104"/>
      <c r="AT139" s="104"/>
      <c r="AU139" s="104"/>
      <c r="AV139" s="104"/>
      <c r="AW139" s="104"/>
      <c r="AX139" s="104"/>
      <c r="AY139" s="104"/>
      <c r="AZ139" s="104"/>
      <c r="BA139" s="104"/>
      <c r="BB139" s="104"/>
      <c r="BC139" s="104"/>
      <c r="BD139" s="104"/>
      <c r="BE139" s="104"/>
      <c r="BF139" s="104"/>
      <c r="BG139" s="104"/>
      <c r="BH139" s="104"/>
      <c r="BI139" s="104"/>
      <c r="BJ139" s="104"/>
      <c r="BK139" s="104"/>
      <c r="BL139" s="104"/>
      <c r="BM139" s="104"/>
      <c r="BN139" s="104"/>
      <c r="BO139" s="104"/>
      <c r="BP139" s="104"/>
      <c r="BQ139" s="104"/>
      <c r="BR139" s="104"/>
      <c r="BS139" s="104"/>
      <c r="BT139" s="104"/>
      <c r="BU139" s="104"/>
      <c r="BV139" s="104"/>
      <c r="BW139" s="104"/>
      <c r="BX139" s="104"/>
      <c r="BY139" s="104"/>
      <c r="BZ139" s="104"/>
      <c r="CA139" s="104"/>
      <c r="CB139" s="104"/>
      <c r="CC139" s="104"/>
      <c r="CD139" s="104"/>
      <c r="CE139" s="104"/>
      <c r="CF139" s="104"/>
      <c r="CG139" s="104"/>
      <c r="CH139" s="104"/>
    </row>
    <row r="140" spans="1:86">
      <c r="A140" s="104"/>
      <c r="B140" s="104"/>
      <c r="C140" s="104"/>
      <c r="D140" s="104"/>
      <c r="E140" s="104"/>
      <c r="F140" s="104"/>
      <c r="G140" s="104"/>
      <c r="H140" s="104"/>
      <c r="I140" s="104"/>
      <c r="AO140" s="104"/>
      <c r="AP140" s="104"/>
      <c r="AQ140" s="104"/>
      <c r="AR140" s="104"/>
      <c r="AS140" s="104"/>
      <c r="AT140" s="104"/>
      <c r="AU140" s="104"/>
      <c r="AV140" s="104"/>
      <c r="AW140" s="104"/>
      <c r="AX140" s="104"/>
      <c r="AY140" s="104"/>
      <c r="AZ140" s="104"/>
      <c r="BA140" s="104"/>
      <c r="BB140" s="104"/>
      <c r="BC140" s="104"/>
      <c r="BD140" s="104"/>
      <c r="BE140" s="104"/>
      <c r="BF140" s="104"/>
      <c r="BG140" s="104"/>
      <c r="BH140" s="104"/>
      <c r="BI140" s="104"/>
      <c r="BJ140" s="104"/>
      <c r="BK140" s="104"/>
      <c r="BL140" s="104"/>
      <c r="BM140" s="104"/>
      <c r="BN140" s="104"/>
      <c r="BO140" s="104"/>
      <c r="BP140" s="104"/>
      <c r="BQ140" s="104"/>
      <c r="BR140" s="104"/>
      <c r="BS140" s="104"/>
      <c r="BT140" s="104"/>
      <c r="BU140" s="104"/>
      <c r="BV140" s="104"/>
      <c r="BW140" s="104"/>
      <c r="BX140" s="104"/>
      <c r="BY140" s="104"/>
      <c r="BZ140" s="104"/>
      <c r="CA140" s="104"/>
      <c r="CB140" s="104"/>
      <c r="CC140" s="104"/>
      <c r="CD140" s="104"/>
      <c r="CE140" s="104"/>
      <c r="CF140" s="104"/>
      <c r="CG140" s="104"/>
      <c r="CH140" s="104"/>
    </row>
    <row r="141" spans="1:86">
      <c r="A141" s="104"/>
      <c r="B141" s="104"/>
      <c r="C141" s="104"/>
      <c r="D141" s="104"/>
      <c r="E141" s="104"/>
      <c r="F141" s="104"/>
      <c r="G141" s="104"/>
      <c r="H141" s="104"/>
      <c r="I141" s="104"/>
      <c r="AO141" s="104"/>
      <c r="AP141" s="104"/>
      <c r="AQ141" s="104"/>
      <c r="AR141" s="104"/>
      <c r="AS141" s="104"/>
      <c r="AT141" s="104"/>
      <c r="AU141" s="104"/>
      <c r="AV141" s="104"/>
      <c r="AW141" s="104"/>
      <c r="AX141" s="104"/>
      <c r="AY141" s="104"/>
      <c r="AZ141" s="104"/>
      <c r="BA141" s="104"/>
      <c r="BB141" s="104"/>
      <c r="BC141" s="104"/>
      <c r="BD141" s="104"/>
      <c r="BE141" s="104"/>
      <c r="BF141" s="104"/>
      <c r="BG141" s="104"/>
      <c r="BH141" s="104"/>
      <c r="BI141" s="104"/>
      <c r="BJ141" s="104"/>
      <c r="BK141" s="104"/>
      <c r="BL141" s="104"/>
      <c r="BM141" s="104"/>
      <c r="BN141" s="104"/>
      <c r="BO141" s="104"/>
      <c r="BP141" s="104"/>
      <c r="BQ141" s="104"/>
      <c r="BR141" s="104"/>
      <c r="BS141" s="104"/>
      <c r="BT141" s="104"/>
      <c r="BU141" s="104"/>
      <c r="BV141" s="104"/>
      <c r="BW141" s="104"/>
      <c r="BX141" s="104"/>
      <c r="BY141" s="104"/>
      <c r="BZ141" s="104"/>
      <c r="CA141" s="104"/>
      <c r="CB141" s="104"/>
      <c r="CC141" s="104"/>
      <c r="CD141" s="104"/>
      <c r="CE141" s="104"/>
      <c r="CF141" s="104"/>
      <c r="CG141" s="104"/>
      <c r="CH141" s="104"/>
    </row>
    <row r="142" spans="1:86">
      <c r="A142" s="104"/>
      <c r="B142" s="104"/>
      <c r="C142" s="104"/>
      <c r="D142" s="104"/>
      <c r="E142" s="104"/>
      <c r="F142" s="104"/>
      <c r="G142" s="104"/>
      <c r="H142" s="104"/>
      <c r="I142" s="104"/>
      <c r="AO142" s="104"/>
      <c r="AP142" s="104"/>
      <c r="AQ142" s="104"/>
      <c r="AR142" s="104"/>
      <c r="AS142" s="104"/>
      <c r="AT142" s="104"/>
      <c r="AU142" s="104"/>
      <c r="AV142" s="104"/>
      <c r="AW142" s="104"/>
      <c r="AX142" s="104"/>
      <c r="AY142" s="104"/>
      <c r="AZ142" s="104"/>
      <c r="BA142" s="104"/>
      <c r="BB142" s="104"/>
      <c r="BC142" s="104"/>
      <c r="BD142" s="104"/>
      <c r="BE142" s="104"/>
      <c r="BF142" s="104"/>
      <c r="BG142" s="104"/>
      <c r="BH142" s="104"/>
      <c r="BI142" s="104"/>
      <c r="BJ142" s="104"/>
      <c r="BK142" s="104"/>
      <c r="BL142" s="104"/>
      <c r="BM142" s="104"/>
      <c r="BN142" s="104"/>
      <c r="BO142" s="104"/>
      <c r="BP142" s="104"/>
      <c r="BQ142" s="104"/>
      <c r="BR142" s="104"/>
      <c r="BS142" s="104"/>
      <c r="BT142" s="104"/>
      <c r="BU142" s="104"/>
      <c r="BV142" s="104"/>
      <c r="BW142" s="104"/>
      <c r="BX142" s="104"/>
      <c r="BY142" s="104"/>
      <c r="BZ142" s="104"/>
      <c r="CA142" s="104"/>
      <c r="CB142" s="104"/>
      <c r="CC142" s="104"/>
      <c r="CD142" s="104"/>
      <c r="CE142" s="104"/>
      <c r="CF142" s="104"/>
      <c r="CG142" s="104"/>
      <c r="CH142" s="104"/>
    </row>
    <row r="143" spans="1:86">
      <c r="A143" s="104"/>
      <c r="B143" s="104"/>
      <c r="C143" s="104"/>
      <c r="D143" s="104"/>
      <c r="E143" s="104"/>
      <c r="F143" s="104"/>
      <c r="G143" s="104"/>
      <c r="H143" s="104"/>
      <c r="I143" s="104"/>
      <c r="AO143" s="104"/>
      <c r="AP143" s="104"/>
      <c r="AQ143" s="104"/>
      <c r="AR143" s="104"/>
      <c r="AS143" s="104"/>
      <c r="AT143" s="104"/>
      <c r="AU143" s="104"/>
      <c r="AV143" s="104"/>
      <c r="AW143" s="104"/>
      <c r="AX143" s="104"/>
      <c r="AY143" s="104"/>
      <c r="AZ143" s="104"/>
      <c r="BA143" s="104"/>
      <c r="BB143" s="104"/>
      <c r="BC143" s="104"/>
      <c r="BD143" s="104"/>
      <c r="BE143" s="104"/>
      <c r="BF143" s="104"/>
      <c r="BG143" s="104"/>
      <c r="BH143" s="104"/>
      <c r="BI143" s="104"/>
      <c r="BJ143" s="104"/>
      <c r="BK143" s="104"/>
      <c r="BL143" s="104"/>
      <c r="BM143" s="104"/>
      <c r="BN143" s="104"/>
      <c r="BO143" s="104"/>
      <c r="BP143" s="104"/>
      <c r="BQ143" s="104"/>
      <c r="BR143" s="104"/>
      <c r="BS143" s="104"/>
      <c r="BT143" s="104"/>
      <c r="BU143" s="104"/>
      <c r="BV143" s="104"/>
      <c r="BW143" s="104"/>
      <c r="BX143" s="104"/>
      <c r="BY143" s="104"/>
      <c r="BZ143" s="104"/>
      <c r="CA143" s="104"/>
      <c r="CB143" s="104"/>
      <c r="CC143" s="104"/>
      <c r="CD143" s="104"/>
      <c r="CE143" s="104"/>
      <c r="CF143" s="104"/>
      <c r="CG143" s="104"/>
      <c r="CH143" s="104"/>
    </row>
    <row r="144" spans="1:86">
      <c r="A144" s="104"/>
      <c r="B144" s="104"/>
      <c r="C144" s="104"/>
      <c r="D144" s="104"/>
      <c r="E144" s="104"/>
      <c r="F144" s="104"/>
      <c r="G144" s="104"/>
      <c r="H144" s="104"/>
      <c r="I144" s="104"/>
      <c r="AO144" s="104"/>
      <c r="AP144" s="104"/>
      <c r="AQ144" s="104"/>
      <c r="AR144" s="104"/>
      <c r="AS144" s="104"/>
      <c r="AT144" s="104"/>
      <c r="AU144" s="104"/>
      <c r="AV144" s="104"/>
      <c r="AW144" s="104"/>
      <c r="AX144" s="104"/>
      <c r="AY144" s="104"/>
      <c r="AZ144" s="104"/>
      <c r="BA144" s="104"/>
      <c r="BB144" s="104"/>
      <c r="BC144" s="104"/>
      <c r="BD144" s="104"/>
      <c r="BE144" s="104"/>
      <c r="BF144" s="104"/>
      <c r="BG144" s="104"/>
      <c r="BH144" s="104"/>
      <c r="BI144" s="104"/>
      <c r="BJ144" s="104"/>
      <c r="BK144" s="104"/>
      <c r="BL144" s="104"/>
      <c r="BM144" s="104"/>
      <c r="BN144" s="104"/>
      <c r="BO144" s="104"/>
      <c r="BP144" s="104"/>
      <c r="BQ144" s="104"/>
      <c r="BR144" s="104"/>
      <c r="BS144" s="104"/>
      <c r="BT144" s="104"/>
      <c r="BU144" s="104"/>
      <c r="BV144" s="104"/>
      <c r="BW144" s="104"/>
      <c r="BX144" s="104"/>
      <c r="BY144" s="104"/>
      <c r="BZ144" s="104"/>
      <c r="CA144" s="104"/>
      <c r="CB144" s="104"/>
      <c r="CC144" s="104"/>
      <c r="CD144" s="104"/>
      <c r="CE144" s="104"/>
      <c r="CF144" s="104"/>
      <c r="CG144" s="104"/>
      <c r="CH144" s="104"/>
    </row>
    <row r="145" spans="1:86">
      <c r="A145" s="104"/>
      <c r="B145" s="104"/>
      <c r="C145" s="104"/>
      <c r="D145" s="104"/>
      <c r="E145" s="104"/>
      <c r="F145" s="104"/>
      <c r="G145" s="104"/>
      <c r="H145" s="104"/>
      <c r="I145" s="104"/>
      <c r="AO145" s="104"/>
      <c r="AP145" s="104"/>
      <c r="AQ145" s="104"/>
      <c r="AR145" s="104"/>
      <c r="AS145" s="104"/>
      <c r="AT145" s="104"/>
      <c r="AU145" s="104"/>
      <c r="AV145" s="104"/>
      <c r="AW145" s="104"/>
      <c r="AX145" s="104"/>
      <c r="AY145" s="104"/>
      <c r="AZ145" s="104"/>
      <c r="BA145" s="104"/>
      <c r="BB145" s="104"/>
      <c r="BC145" s="104"/>
      <c r="BD145" s="104"/>
      <c r="BE145" s="104"/>
      <c r="BF145" s="104"/>
      <c r="BG145" s="104"/>
      <c r="BH145" s="104"/>
      <c r="BI145" s="104"/>
      <c r="BJ145" s="104"/>
      <c r="BK145" s="104"/>
      <c r="BL145" s="104"/>
      <c r="BM145" s="104"/>
      <c r="BN145" s="104"/>
      <c r="BO145" s="104"/>
      <c r="BP145" s="104"/>
      <c r="BQ145" s="104"/>
      <c r="BR145" s="104"/>
      <c r="BS145" s="104"/>
      <c r="BT145" s="104"/>
      <c r="BU145" s="104"/>
      <c r="BV145" s="104"/>
      <c r="BW145" s="104"/>
      <c r="BX145" s="104"/>
      <c r="BY145" s="104"/>
      <c r="BZ145" s="104"/>
      <c r="CA145" s="104"/>
      <c r="CB145" s="104"/>
      <c r="CC145" s="104"/>
      <c r="CD145" s="104"/>
      <c r="CE145" s="104"/>
      <c r="CF145" s="104"/>
      <c r="CG145" s="104"/>
      <c r="CH145" s="104"/>
    </row>
    <row r="146" spans="1:86">
      <c r="A146" s="104"/>
      <c r="B146" s="104"/>
      <c r="C146" s="104"/>
      <c r="D146" s="104"/>
      <c r="E146" s="104"/>
      <c r="F146" s="104"/>
      <c r="G146" s="104"/>
      <c r="H146" s="104"/>
      <c r="I146" s="104"/>
      <c r="AO146" s="104"/>
      <c r="AP146" s="104"/>
      <c r="AQ146" s="104"/>
      <c r="AR146" s="104"/>
      <c r="AS146" s="104"/>
      <c r="AT146" s="104"/>
      <c r="AU146" s="104"/>
      <c r="AV146" s="104"/>
      <c r="AW146" s="104"/>
      <c r="AX146" s="104"/>
      <c r="AY146" s="104"/>
      <c r="AZ146" s="104"/>
      <c r="BA146" s="104"/>
      <c r="BB146" s="104"/>
      <c r="BC146" s="104"/>
      <c r="BD146" s="104"/>
      <c r="BE146" s="104"/>
      <c r="BF146" s="104"/>
      <c r="BG146" s="104"/>
      <c r="BH146" s="104"/>
      <c r="BI146" s="104"/>
      <c r="BJ146" s="104"/>
      <c r="BK146" s="104"/>
      <c r="BL146" s="104"/>
      <c r="BM146" s="104"/>
      <c r="BN146" s="104"/>
      <c r="BO146" s="104"/>
      <c r="BP146" s="104"/>
      <c r="BQ146" s="104"/>
      <c r="BR146" s="104"/>
      <c r="BS146" s="104"/>
      <c r="BT146" s="104"/>
      <c r="BU146" s="104"/>
      <c r="BV146" s="104"/>
      <c r="BW146" s="104"/>
      <c r="BX146" s="104"/>
      <c r="BY146" s="104"/>
      <c r="BZ146" s="104"/>
      <c r="CA146" s="104"/>
      <c r="CB146" s="104"/>
      <c r="CC146" s="104"/>
      <c r="CD146" s="104"/>
      <c r="CE146" s="104"/>
      <c r="CF146" s="104"/>
      <c r="CG146" s="104"/>
      <c r="CH146" s="104"/>
    </row>
    <row r="147" spans="1:86">
      <c r="A147" s="104"/>
      <c r="B147" s="104"/>
      <c r="C147" s="104"/>
      <c r="D147" s="104"/>
      <c r="E147" s="104"/>
      <c r="F147" s="104"/>
      <c r="G147" s="104"/>
      <c r="H147" s="104"/>
      <c r="I147" s="104"/>
      <c r="AO147" s="104"/>
      <c r="AP147" s="104"/>
      <c r="AQ147" s="104"/>
      <c r="AR147" s="104"/>
      <c r="AS147" s="104"/>
      <c r="AT147" s="104"/>
      <c r="AU147" s="104"/>
      <c r="AV147" s="104"/>
      <c r="AW147" s="104"/>
      <c r="AX147" s="104"/>
      <c r="AY147" s="104"/>
      <c r="AZ147" s="104"/>
      <c r="BA147" s="104"/>
      <c r="BB147" s="104"/>
      <c r="BC147" s="104"/>
      <c r="BD147" s="104"/>
      <c r="BE147" s="104"/>
      <c r="BF147" s="104"/>
      <c r="BG147" s="104"/>
      <c r="BH147" s="104"/>
      <c r="BI147" s="104"/>
      <c r="BJ147" s="104"/>
      <c r="BK147" s="104"/>
      <c r="BL147" s="104"/>
      <c r="BM147" s="104"/>
      <c r="BN147" s="104"/>
      <c r="BO147" s="104"/>
      <c r="BP147" s="104"/>
      <c r="BQ147" s="104"/>
      <c r="BR147" s="104"/>
      <c r="BS147" s="104"/>
      <c r="BT147" s="104"/>
      <c r="BU147" s="104"/>
      <c r="BV147" s="104"/>
      <c r="BW147" s="104"/>
      <c r="BX147" s="104"/>
      <c r="BY147" s="104"/>
      <c r="BZ147" s="104"/>
      <c r="CA147" s="104"/>
      <c r="CB147" s="104"/>
      <c r="CC147" s="104"/>
      <c r="CD147" s="104"/>
      <c r="CE147" s="104"/>
      <c r="CF147" s="104"/>
      <c r="CG147" s="104"/>
      <c r="CH147" s="104"/>
    </row>
    <row r="148" spans="1:86">
      <c r="A148" s="104"/>
      <c r="B148" s="104"/>
      <c r="C148" s="104"/>
      <c r="D148" s="104"/>
      <c r="E148" s="104"/>
      <c r="F148" s="104"/>
      <c r="G148" s="104"/>
      <c r="H148" s="104"/>
      <c r="I148" s="104"/>
      <c r="AO148" s="104"/>
      <c r="AP148" s="104"/>
      <c r="AQ148" s="104"/>
      <c r="AR148" s="104"/>
      <c r="AS148" s="104"/>
      <c r="AT148" s="104"/>
      <c r="AU148" s="104"/>
      <c r="AV148" s="104"/>
      <c r="AW148" s="104"/>
      <c r="AX148" s="104"/>
      <c r="AY148" s="104"/>
      <c r="AZ148" s="104"/>
      <c r="BA148" s="104"/>
      <c r="BB148" s="104"/>
      <c r="BC148" s="104"/>
      <c r="BD148" s="104"/>
      <c r="BE148" s="104"/>
      <c r="BF148" s="104"/>
      <c r="BG148" s="104"/>
      <c r="BH148" s="104"/>
      <c r="BI148" s="104"/>
      <c r="BJ148" s="104"/>
      <c r="BK148" s="104"/>
      <c r="BL148" s="104"/>
      <c r="BM148" s="104"/>
      <c r="BN148" s="104"/>
      <c r="BO148" s="104"/>
      <c r="BP148" s="104"/>
      <c r="BQ148" s="104"/>
      <c r="BR148" s="104"/>
      <c r="BS148" s="104"/>
      <c r="BT148" s="104"/>
      <c r="BU148" s="104"/>
      <c r="BV148" s="104"/>
      <c r="BW148" s="104"/>
      <c r="BX148" s="104"/>
      <c r="BY148" s="104"/>
      <c r="BZ148" s="104"/>
      <c r="CA148" s="104"/>
      <c r="CB148" s="104"/>
      <c r="CC148" s="104"/>
      <c r="CD148" s="104"/>
      <c r="CE148" s="104"/>
      <c r="CF148" s="104"/>
      <c r="CG148" s="104"/>
      <c r="CH148" s="104"/>
    </row>
    <row r="149" spans="1:86">
      <c r="A149" s="104"/>
      <c r="B149" s="104"/>
      <c r="C149" s="104"/>
      <c r="D149" s="104"/>
      <c r="E149" s="104"/>
      <c r="F149" s="104"/>
      <c r="G149" s="104"/>
      <c r="H149" s="104"/>
      <c r="I149" s="104"/>
      <c r="AO149" s="104"/>
      <c r="AP149" s="104"/>
      <c r="AQ149" s="104"/>
      <c r="AR149" s="104"/>
      <c r="AS149" s="104"/>
      <c r="AT149" s="104"/>
      <c r="AU149" s="104"/>
      <c r="AV149" s="104"/>
      <c r="AW149" s="104"/>
      <c r="AX149" s="104"/>
      <c r="AY149" s="104"/>
      <c r="AZ149" s="104"/>
      <c r="BA149" s="104"/>
      <c r="BB149" s="104"/>
      <c r="BC149" s="104"/>
      <c r="BD149" s="104"/>
      <c r="BE149" s="104"/>
      <c r="BF149" s="104"/>
      <c r="BG149" s="104"/>
      <c r="BH149" s="104"/>
      <c r="BI149" s="104"/>
      <c r="BJ149" s="104"/>
      <c r="BK149" s="104"/>
      <c r="BL149" s="104"/>
      <c r="BM149" s="104"/>
      <c r="BN149" s="104"/>
      <c r="BO149" s="104"/>
      <c r="BP149" s="104"/>
      <c r="BQ149" s="104"/>
      <c r="BR149" s="104"/>
      <c r="BS149" s="104"/>
      <c r="BT149" s="104"/>
      <c r="BU149" s="104"/>
      <c r="BV149" s="104"/>
      <c r="BW149" s="104"/>
      <c r="BX149" s="104"/>
      <c r="BY149" s="104"/>
      <c r="BZ149" s="104"/>
      <c r="CA149" s="104"/>
      <c r="CB149" s="104"/>
      <c r="CC149" s="104"/>
      <c r="CD149" s="104"/>
      <c r="CE149" s="104"/>
      <c r="CF149" s="104"/>
      <c r="CG149" s="104"/>
      <c r="CH149" s="104"/>
    </row>
    <row r="150" spans="1:86">
      <c r="A150" s="104"/>
      <c r="B150" s="104"/>
      <c r="C150" s="104"/>
      <c r="D150" s="104"/>
      <c r="E150" s="104"/>
      <c r="F150" s="104"/>
      <c r="G150" s="104"/>
      <c r="H150" s="104"/>
      <c r="I150" s="104"/>
      <c r="AO150" s="104"/>
      <c r="AP150" s="104"/>
      <c r="AQ150" s="104"/>
      <c r="AR150" s="104"/>
      <c r="AS150" s="104"/>
      <c r="AT150" s="104"/>
      <c r="AU150" s="104"/>
      <c r="AV150" s="104"/>
      <c r="AW150" s="104"/>
      <c r="AX150" s="104"/>
      <c r="AY150" s="104"/>
      <c r="AZ150" s="104"/>
      <c r="BA150" s="104"/>
      <c r="BB150" s="104"/>
      <c r="BC150" s="104"/>
      <c r="BD150" s="104"/>
      <c r="BE150" s="104"/>
      <c r="BF150" s="104"/>
      <c r="BG150" s="104"/>
      <c r="BH150" s="104"/>
      <c r="BI150" s="104"/>
      <c r="BJ150" s="104"/>
      <c r="BK150" s="104"/>
      <c r="BL150" s="104"/>
      <c r="BM150" s="104"/>
      <c r="BN150" s="104"/>
      <c r="BO150" s="104"/>
      <c r="BP150" s="104"/>
      <c r="BQ150" s="104"/>
      <c r="BR150" s="104"/>
      <c r="BS150" s="104"/>
      <c r="BT150" s="104"/>
      <c r="BU150" s="104"/>
      <c r="BV150" s="104"/>
      <c r="BW150" s="104"/>
      <c r="BX150" s="104"/>
      <c r="BY150" s="104"/>
      <c r="BZ150" s="104"/>
      <c r="CA150" s="104"/>
      <c r="CB150" s="104"/>
      <c r="CC150" s="104"/>
      <c r="CD150" s="104"/>
      <c r="CE150" s="104"/>
      <c r="CF150" s="104"/>
      <c r="CG150" s="104"/>
      <c r="CH150" s="104"/>
    </row>
    <row r="151" spans="1:86">
      <c r="A151" s="104"/>
      <c r="B151" s="104"/>
      <c r="C151" s="104"/>
      <c r="D151" s="104"/>
      <c r="E151" s="104"/>
      <c r="F151" s="104"/>
      <c r="G151" s="104"/>
      <c r="H151" s="104"/>
      <c r="I151" s="104"/>
      <c r="AO151" s="104"/>
      <c r="AP151" s="104"/>
      <c r="AQ151" s="104"/>
      <c r="AR151" s="104"/>
      <c r="AS151" s="104"/>
      <c r="AT151" s="104"/>
      <c r="AU151" s="104"/>
      <c r="AV151" s="104"/>
      <c r="AW151" s="104"/>
      <c r="AX151" s="104"/>
      <c r="AY151" s="104"/>
      <c r="AZ151" s="104"/>
      <c r="BA151" s="104"/>
      <c r="BB151" s="104"/>
      <c r="BC151" s="104"/>
      <c r="BD151" s="104"/>
      <c r="BE151" s="104"/>
      <c r="BF151" s="104"/>
      <c r="BG151" s="104"/>
      <c r="BH151" s="104"/>
      <c r="BI151" s="104"/>
      <c r="BJ151" s="104"/>
      <c r="BK151" s="104"/>
      <c r="BL151" s="104"/>
      <c r="BM151" s="104"/>
      <c r="BN151" s="104"/>
      <c r="BO151" s="104"/>
      <c r="BP151" s="104"/>
      <c r="BQ151" s="104"/>
      <c r="BR151" s="104"/>
      <c r="BS151" s="104"/>
      <c r="BT151" s="104"/>
      <c r="BU151" s="104"/>
      <c r="BV151" s="104"/>
      <c r="BW151" s="104"/>
      <c r="BX151" s="104"/>
      <c r="BY151" s="104"/>
      <c r="BZ151" s="104"/>
      <c r="CA151" s="104"/>
      <c r="CB151" s="104"/>
      <c r="CC151" s="104"/>
      <c r="CD151" s="104"/>
      <c r="CE151" s="104"/>
      <c r="CF151" s="104"/>
      <c r="CG151" s="104"/>
      <c r="CH151" s="104"/>
    </row>
    <row r="152" spans="1:86">
      <c r="A152" s="104"/>
      <c r="B152" s="104"/>
      <c r="C152" s="104"/>
      <c r="D152" s="104"/>
      <c r="E152" s="104"/>
      <c r="F152" s="104"/>
      <c r="G152" s="104"/>
      <c r="H152" s="104"/>
      <c r="I152" s="104"/>
      <c r="AO152" s="104"/>
      <c r="AP152" s="104"/>
      <c r="AQ152" s="104"/>
      <c r="AR152" s="104"/>
      <c r="AS152" s="104"/>
      <c r="AT152" s="104"/>
      <c r="AU152" s="104"/>
      <c r="AV152" s="104"/>
      <c r="AW152" s="104"/>
      <c r="AX152" s="104"/>
      <c r="AY152" s="104"/>
      <c r="AZ152" s="104"/>
      <c r="BA152" s="104"/>
      <c r="BB152" s="104"/>
      <c r="BC152" s="104"/>
      <c r="BD152" s="104"/>
      <c r="BE152" s="104"/>
      <c r="BF152" s="104"/>
      <c r="BG152" s="104"/>
      <c r="BH152" s="104"/>
      <c r="BI152" s="104"/>
      <c r="BJ152" s="104"/>
      <c r="BK152" s="104"/>
      <c r="BL152" s="104"/>
      <c r="BM152" s="104"/>
      <c r="BN152" s="104"/>
      <c r="BO152" s="104"/>
      <c r="BP152" s="104"/>
      <c r="BQ152" s="104"/>
      <c r="BR152" s="104"/>
      <c r="BS152" s="104"/>
      <c r="BT152" s="104"/>
      <c r="BU152" s="104"/>
      <c r="BV152" s="104"/>
      <c r="BW152" s="104"/>
      <c r="BX152" s="104"/>
      <c r="BY152" s="104"/>
      <c r="BZ152" s="104"/>
      <c r="CA152" s="104"/>
      <c r="CB152" s="104"/>
      <c r="CC152" s="104"/>
      <c r="CD152" s="104"/>
      <c r="CE152" s="104"/>
      <c r="CF152" s="104"/>
      <c r="CG152" s="104"/>
      <c r="CH152" s="104"/>
    </row>
    <row r="153" spans="1:86">
      <c r="A153" s="104"/>
      <c r="B153" s="104"/>
      <c r="C153" s="104"/>
      <c r="D153" s="104"/>
      <c r="E153" s="104"/>
      <c r="F153" s="104"/>
      <c r="G153" s="104"/>
      <c r="H153" s="104"/>
      <c r="I153" s="104"/>
      <c r="AO153" s="104"/>
      <c r="AP153" s="104"/>
      <c r="AQ153" s="104"/>
      <c r="AR153" s="104"/>
      <c r="AS153" s="104"/>
      <c r="AT153" s="104"/>
      <c r="AU153" s="104"/>
      <c r="AV153" s="104"/>
      <c r="AW153" s="104"/>
      <c r="AX153" s="104"/>
      <c r="AY153" s="104"/>
      <c r="AZ153" s="104"/>
      <c r="BA153" s="104"/>
      <c r="BB153" s="104"/>
      <c r="BC153" s="104"/>
      <c r="BD153" s="104"/>
      <c r="BE153" s="104"/>
      <c r="BF153" s="104"/>
      <c r="BG153" s="104"/>
      <c r="BH153" s="104"/>
      <c r="BI153" s="104"/>
      <c r="BJ153" s="104"/>
      <c r="BK153" s="104"/>
      <c r="BL153" s="104"/>
      <c r="BM153" s="104"/>
      <c r="BN153" s="104"/>
      <c r="BO153" s="104"/>
      <c r="BP153" s="104"/>
      <c r="BQ153" s="104"/>
      <c r="BR153" s="104"/>
      <c r="BS153" s="104"/>
      <c r="BT153" s="104"/>
      <c r="BU153" s="104"/>
      <c r="BV153" s="104"/>
      <c r="BW153" s="104"/>
      <c r="BX153" s="104"/>
      <c r="BY153" s="104"/>
      <c r="BZ153" s="104"/>
      <c r="CA153" s="104"/>
      <c r="CB153" s="104"/>
      <c r="CC153" s="104"/>
      <c r="CD153" s="104"/>
      <c r="CE153" s="104"/>
      <c r="CF153" s="104"/>
      <c r="CG153" s="104"/>
      <c r="CH153" s="104"/>
    </row>
    <row r="154" spans="1:86">
      <c r="A154" s="104"/>
      <c r="B154" s="104"/>
      <c r="C154" s="104"/>
      <c r="D154" s="104"/>
      <c r="E154" s="104"/>
      <c r="F154" s="104"/>
      <c r="G154" s="104"/>
      <c r="H154" s="104"/>
      <c r="I154" s="104"/>
      <c r="AO154" s="104"/>
      <c r="AP154" s="104"/>
      <c r="AQ154" s="104"/>
      <c r="AR154" s="104"/>
      <c r="AS154" s="104"/>
      <c r="AT154" s="104"/>
      <c r="AU154" s="104"/>
      <c r="AV154" s="104"/>
      <c r="AW154" s="104"/>
      <c r="AX154" s="104"/>
      <c r="AY154" s="104"/>
      <c r="AZ154" s="104"/>
      <c r="BA154" s="104"/>
      <c r="BB154" s="104"/>
      <c r="BC154" s="104"/>
      <c r="BD154" s="104"/>
      <c r="BE154" s="104"/>
      <c r="BF154" s="104"/>
      <c r="BG154" s="104"/>
      <c r="BH154" s="104"/>
      <c r="BI154" s="104"/>
      <c r="BJ154" s="104"/>
      <c r="BK154" s="104"/>
      <c r="BL154" s="104"/>
      <c r="BM154" s="104"/>
      <c r="BN154" s="104"/>
      <c r="BO154" s="104"/>
      <c r="BP154" s="104"/>
      <c r="BQ154" s="104"/>
      <c r="BR154" s="104"/>
      <c r="BS154" s="104"/>
      <c r="BT154" s="104"/>
      <c r="BU154" s="104"/>
      <c r="BV154" s="104"/>
      <c r="BW154" s="104"/>
      <c r="BX154" s="104"/>
      <c r="BY154" s="104"/>
      <c r="BZ154" s="104"/>
      <c r="CA154" s="104"/>
      <c r="CB154" s="104"/>
      <c r="CC154" s="104"/>
      <c r="CD154" s="104"/>
      <c r="CE154" s="104"/>
      <c r="CF154" s="104"/>
      <c r="CG154" s="104"/>
      <c r="CH154" s="104"/>
    </row>
    <row r="155" spans="1:86">
      <c r="A155" s="104"/>
      <c r="B155" s="104"/>
      <c r="C155" s="104"/>
      <c r="D155" s="104"/>
      <c r="E155" s="104"/>
      <c r="F155" s="104"/>
      <c r="G155" s="104"/>
      <c r="H155" s="104"/>
      <c r="I155" s="104"/>
      <c r="AO155" s="104"/>
      <c r="AP155" s="104"/>
      <c r="AQ155" s="104"/>
      <c r="AR155" s="104"/>
      <c r="AS155" s="104"/>
      <c r="AT155" s="104"/>
      <c r="AU155" s="104"/>
      <c r="AV155" s="104"/>
      <c r="AW155" s="104"/>
      <c r="AX155" s="104"/>
      <c r="AY155" s="104"/>
      <c r="AZ155" s="104"/>
      <c r="BA155" s="104"/>
      <c r="BB155" s="104"/>
      <c r="BC155" s="104"/>
      <c r="BD155" s="104"/>
      <c r="BE155" s="104"/>
      <c r="BF155" s="104"/>
      <c r="BG155" s="104"/>
      <c r="BH155" s="104"/>
      <c r="BI155" s="104"/>
      <c r="BJ155" s="104"/>
      <c r="BK155" s="104"/>
      <c r="BL155" s="104"/>
      <c r="BM155" s="104"/>
      <c r="BN155" s="104"/>
      <c r="BO155" s="104"/>
      <c r="BP155" s="104"/>
      <c r="BQ155" s="104"/>
      <c r="BR155" s="104"/>
      <c r="BS155" s="104"/>
      <c r="BT155" s="104"/>
      <c r="BU155" s="104"/>
      <c r="BV155" s="104"/>
      <c r="BW155" s="104"/>
      <c r="BX155" s="104"/>
      <c r="BY155" s="104"/>
      <c r="BZ155" s="104"/>
      <c r="CA155" s="104"/>
      <c r="CB155" s="104"/>
      <c r="CC155" s="104"/>
      <c r="CD155" s="104"/>
      <c r="CE155" s="104"/>
      <c r="CF155" s="104"/>
      <c r="CG155" s="104"/>
      <c r="CH155" s="104"/>
    </row>
    <row r="156" spans="1:86">
      <c r="A156" s="104"/>
      <c r="B156" s="104"/>
      <c r="C156" s="104"/>
      <c r="D156" s="104"/>
      <c r="E156" s="104"/>
      <c r="F156" s="104"/>
      <c r="G156" s="104"/>
      <c r="H156" s="104"/>
      <c r="I156" s="104"/>
      <c r="AO156" s="104"/>
      <c r="AP156" s="104"/>
      <c r="AQ156" s="104"/>
      <c r="AR156" s="104"/>
      <c r="AS156" s="104"/>
      <c r="AT156" s="104"/>
      <c r="AU156" s="104"/>
      <c r="AV156" s="104"/>
      <c r="AW156" s="104"/>
      <c r="AX156" s="104"/>
      <c r="AY156" s="104"/>
      <c r="AZ156" s="104"/>
      <c r="BA156" s="104"/>
      <c r="BB156" s="104"/>
      <c r="BC156" s="104"/>
      <c r="BD156" s="104"/>
      <c r="BE156" s="104"/>
      <c r="BF156" s="104"/>
      <c r="BG156" s="104"/>
      <c r="BH156" s="104"/>
      <c r="BI156" s="104"/>
      <c r="BJ156" s="104"/>
      <c r="BK156" s="104"/>
      <c r="BL156" s="104"/>
      <c r="BM156" s="104"/>
      <c r="BN156" s="104"/>
      <c r="BO156" s="104"/>
      <c r="BP156" s="104"/>
      <c r="BQ156" s="104"/>
      <c r="BR156" s="104"/>
      <c r="BS156" s="104"/>
      <c r="BT156" s="104"/>
      <c r="BU156" s="104"/>
      <c r="BV156" s="104"/>
      <c r="BW156" s="104"/>
      <c r="BX156" s="104"/>
      <c r="BY156" s="104"/>
      <c r="BZ156" s="104"/>
      <c r="CA156" s="104"/>
      <c r="CB156" s="104"/>
      <c r="CC156" s="104"/>
      <c r="CD156" s="104"/>
      <c r="CE156" s="104"/>
      <c r="CF156" s="104"/>
      <c r="CG156" s="104"/>
      <c r="CH156" s="104"/>
    </row>
    <row r="157" spans="1:86">
      <c r="A157" s="104"/>
      <c r="B157" s="104"/>
      <c r="C157" s="104"/>
      <c r="D157" s="104"/>
      <c r="E157" s="104"/>
      <c r="F157" s="104"/>
      <c r="G157" s="104"/>
      <c r="H157" s="104"/>
      <c r="I157" s="104"/>
      <c r="AO157" s="104"/>
      <c r="AP157" s="104"/>
      <c r="AQ157" s="104"/>
      <c r="AR157" s="104"/>
      <c r="AS157" s="104"/>
      <c r="AT157" s="104"/>
      <c r="AU157" s="104"/>
      <c r="AV157" s="104"/>
      <c r="AW157" s="104"/>
      <c r="AX157" s="104"/>
      <c r="AY157" s="104"/>
      <c r="AZ157" s="104"/>
      <c r="BA157" s="104"/>
      <c r="BB157" s="104"/>
      <c r="BC157" s="104"/>
      <c r="BD157" s="104"/>
      <c r="BE157" s="104"/>
      <c r="BF157" s="104"/>
      <c r="BG157" s="104"/>
      <c r="BH157" s="104"/>
      <c r="BI157" s="104"/>
      <c r="BJ157" s="104"/>
      <c r="BK157" s="104"/>
      <c r="BL157" s="104"/>
      <c r="BM157" s="104"/>
      <c r="BN157" s="104"/>
      <c r="BO157" s="104"/>
      <c r="BP157" s="104"/>
      <c r="BQ157" s="104"/>
      <c r="BR157" s="104"/>
      <c r="BS157" s="104"/>
      <c r="BT157" s="104"/>
      <c r="BU157" s="104"/>
      <c r="BV157" s="104"/>
      <c r="BW157" s="104"/>
      <c r="BX157" s="104"/>
      <c r="BY157" s="104"/>
      <c r="BZ157" s="104"/>
      <c r="CA157" s="104"/>
      <c r="CB157" s="104"/>
      <c r="CC157" s="104"/>
      <c r="CD157" s="104"/>
      <c r="CE157" s="104"/>
      <c r="CF157" s="104"/>
      <c r="CG157" s="104"/>
      <c r="CH157" s="104"/>
    </row>
    <row r="158" spans="1:86">
      <c r="A158" s="104"/>
      <c r="B158" s="104"/>
      <c r="C158" s="104"/>
      <c r="D158" s="104"/>
      <c r="E158" s="104"/>
      <c r="F158" s="104"/>
      <c r="G158" s="104"/>
      <c r="H158" s="104"/>
      <c r="I158" s="104"/>
      <c r="AO158" s="104"/>
      <c r="AP158" s="104"/>
      <c r="AQ158" s="104"/>
      <c r="AR158" s="104"/>
      <c r="AS158" s="104"/>
      <c r="AT158" s="104"/>
      <c r="AU158" s="104"/>
      <c r="AV158" s="104"/>
      <c r="AW158" s="104"/>
      <c r="AX158" s="104"/>
      <c r="AY158" s="104"/>
      <c r="AZ158" s="104"/>
      <c r="BA158" s="104"/>
      <c r="BB158" s="104"/>
      <c r="BC158" s="104"/>
      <c r="BD158" s="104"/>
      <c r="BE158" s="104"/>
      <c r="BF158" s="104"/>
      <c r="BG158" s="104"/>
      <c r="BH158" s="104"/>
      <c r="BI158" s="104"/>
      <c r="BJ158" s="104"/>
      <c r="BK158" s="104"/>
      <c r="BL158" s="104"/>
      <c r="BM158" s="104"/>
      <c r="BN158" s="104"/>
      <c r="BO158" s="104"/>
      <c r="BP158" s="104"/>
      <c r="BQ158" s="104"/>
      <c r="BR158" s="104"/>
      <c r="BS158" s="104"/>
      <c r="BT158" s="104"/>
      <c r="BU158" s="104"/>
      <c r="BV158" s="104"/>
      <c r="BW158" s="104"/>
      <c r="BX158" s="104"/>
      <c r="BY158" s="104"/>
      <c r="BZ158" s="104"/>
      <c r="CA158" s="104"/>
      <c r="CB158" s="104"/>
      <c r="CC158" s="104"/>
      <c r="CD158" s="104"/>
      <c r="CE158" s="104"/>
      <c r="CF158" s="104"/>
      <c r="CG158" s="104"/>
      <c r="CH158" s="104"/>
    </row>
    <row r="159" spans="1:86">
      <c r="A159" s="104"/>
      <c r="B159" s="104"/>
      <c r="C159" s="104"/>
      <c r="D159" s="104"/>
      <c r="E159" s="104"/>
      <c r="F159" s="104"/>
      <c r="G159" s="104"/>
      <c r="H159" s="104"/>
      <c r="I159" s="104"/>
      <c r="AO159" s="104"/>
      <c r="AP159" s="104"/>
      <c r="AQ159" s="104"/>
      <c r="AR159" s="104"/>
      <c r="AS159" s="104"/>
      <c r="AT159" s="104"/>
      <c r="AU159" s="104"/>
      <c r="AV159" s="104"/>
      <c r="AW159" s="104"/>
      <c r="AX159" s="104"/>
      <c r="AY159" s="104"/>
      <c r="AZ159" s="104"/>
      <c r="BA159" s="104"/>
      <c r="BB159" s="104"/>
      <c r="BC159" s="104"/>
      <c r="BD159" s="104"/>
      <c r="BE159" s="104"/>
      <c r="BF159" s="104"/>
      <c r="BG159" s="104"/>
      <c r="BH159" s="104"/>
      <c r="BI159" s="104"/>
      <c r="BJ159" s="104"/>
      <c r="BK159" s="104"/>
      <c r="BL159" s="104"/>
      <c r="BM159" s="104"/>
      <c r="BN159" s="104"/>
      <c r="BO159" s="104"/>
      <c r="BP159" s="104"/>
      <c r="BQ159" s="104"/>
      <c r="BR159" s="104"/>
      <c r="BS159" s="104"/>
      <c r="BT159" s="104"/>
      <c r="BU159" s="104"/>
      <c r="BV159" s="104"/>
      <c r="BW159" s="104"/>
      <c r="BX159" s="104"/>
      <c r="BY159" s="104"/>
      <c r="BZ159" s="104"/>
      <c r="CA159" s="104"/>
      <c r="CB159" s="104"/>
      <c r="CC159" s="104"/>
      <c r="CD159" s="104"/>
      <c r="CE159" s="104"/>
      <c r="CF159" s="104"/>
      <c r="CG159" s="104"/>
      <c r="CH159" s="104"/>
    </row>
    <row r="160" spans="1:86">
      <c r="A160" s="104"/>
      <c r="B160" s="104"/>
      <c r="C160" s="104"/>
      <c r="D160" s="104"/>
      <c r="E160" s="104"/>
      <c r="F160" s="104"/>
      <c r="G160" s="104"/>
      <c r="H160" s="104"/>
      <c r="I160" s="104"/>
      <c r="AO160" s="104"/>
      <c r="AP160" s="104"/>
      <c r="AQ160" s="104"/>
      <c r="AR160" s="104"/>
      <c r="AS160" s="104"/>
      <c r="AT160" s="104"/>
      <c r="AU160" s="104"/>
      <c r="AV160" s="104"/>
      <c r="AW160" s="104"/>
      <c r="AX160" s="104"/>
      <c r="AY160" s="104"/>
      <c r="AZ160" s="104"/>
      <c r="BA160" s="104"/>
      <c r="BB160" s="104"/>
      <c r="BC160" s="104"/>
      <c r="BD160" s="104"/>
      <c r="BE160" s="104"/>
      <c r="BF160" s="104"/>
      <c r="BG160" s="104"/>
      <c r="BH160" s="104"/>
      <c r="BI160" s="104"/>
      <c r="BJ160" s="104"/>
      <c r="BK160" s="104"/>
      <c r="BL160" s="104"/>
      <c r="BM160" s="104"/>
      <c r="BN160" s="104"/>
      <c r="BO160" s="104"/>
      <c r="BP160" s="104"/>
      <c r="BQ160" s="104"/>
      <c r="BR160" s="104"/>
      <c r="BS160" s="104"/>
      <c r="BT160" s="104"/>
      <c r="BU160" s="104"/>
      <c r="BV160" s="104"/>
      <c r="BW160" s="104"/>
      <c r="BX160" s="104"/>
      <c r="BY160" s="104"/>
      <c r="BZ160" s="104"/>
      <c r="CA160" s="104"/>
      <c r="CB160" s="104"/>
      <c r="CC160" s="104"/>
      <c r="CD160" s="104"/>
      <c r="CE160" s="104"/>
      <c r="CF160" s="104"/>
      <c r="CG160" s="104"/>
      <c r="CH160" s="104"/>
    </row>
    <row r="161" spans="1:86">
      <c r="A161" s="104"/>
      <c r="B161" s="104"/>
      <c r="C161" s="104"/>
      <c r="D161" s="104"/>
      <c r="E161" s="104"/>
      <c r="F161" s="104"/>
      <c r="G161" s="104"/>
      <c r="H161" s="104"/>
      <c r="I161" s="104"/>
      <c r="AO161" s="104"/>
      <c r="AP161" s="104"/>
      <c r="AQ161" s="104"/>
      <c r="AR161" s="104"/>
      <c r="AS161" s="104"/>
      <c r="AT161" s="104"/>
      <c r="AU161" s="104"/>
      <c r="AV161" s="104"/>
      <c r="AW161" s="104"/>
      <c r="AX161" s="104"/>
      <c r="AY161" s="104"/>
      <c r="AZ161" s="104"/>
      <c r="BA161" s="104"/>
      <c r="BB161" s="104"/>
      <c r="BC161" s="104"/>
      <c r="BD161" s="104"/>
      <c r="BE161" s="104"/>
      <c r="BF161" s="104"/>
      <c r="BG161" s="104"/>
      <c r="BH161" s="104"/>
      <c r="BI161" s="104"/>
      <c r="BJ161" s="104"/>
      <c r="BK161" s="104"/>
      <c r="BL161" s="104"/>
      <c r="BM161" s="104"/>
      <c r="BN161" s="104"/>
      <c r="BO161" s="104"/>
      <c r="BP161" s="104"/>
      <c r="BQ161" s="104"/>
      <c r="BR161" s="104"/>
      <c r="BS161" s="104"/>
      <c r="BT161" s="104"/>
      <c r="BU161" s="104"/>
      <c r="BV161" s="104"/>
      <c r="BW161" s="104"/>
      <c r="BX161" s="104"/>
      <c r="BY161" s="104"/>
      <c r="BZ161" s="104"/>
      <c r="CA161" s="104"/>
      <c r="CB161" s="104"/>
      <c r="CC161" s="104"/>
      <c r="CD161" s="104"/>
      <c r="CE161" s="104"/>
      <c r="CF161" s="104"/>
      <c r="CG161" s="104"/>
      <c r="CH161" s="104"/>
    </row>
    <row r="162" spans="1:86">
      <c r="A162" s="104"/>
      <c r="B162" s="104"/>
      <c r="C162" s="104"/>
      <c r="D162" s="104"/>
      <c r="E162" s="104"/>
      <c r="F162" s="104"/>
      <c r="G162" s="104"/>
      <c r="H162" s="104"/>
      <c r="I162" s="104"/>
      <c r="AO162" s="104"/>
      <c r="AP162" s="104"/>
      <c r="AQ162" s="104"/>
      <c r="AR162" s="104"/>
      <c r="AS162" s="104"/>
      <c r="AT162" s="104"/>
      <c r="AU162" s="104"/>
      <c r="AV162" s="104"/>
      <c r="AW162" s="104"/>
      <c r="AX162" s="104"/>
      <c r="AY162" s="104"/>
      <c r="AZ162" s="104"/>
      <c r="BA162" s="104"/>
      <c r="BB162" s="104"/>
      <c r="BC162" s="104"/>
      <c r="BD162" s="104"/>
      <c r="BE162" s="104"/>
      <c r="BF162" s="104"/>
      <c r="BG162" s="104"/>
      <c r="BH162" s="104"/>
      <c r="BI162" s="104"/>
      <c r="BJ162" s="104"/>
      <c r="BK162" s="104"/>
      <c r="BL162" s="104"/>
      <c r="BM162" s="104"/>
      <c r="BN162" s="104"/>
      <c r="BO162" s="104"/>
      <c r="BP162" s="104"/>
      <c r="BQ162" s="104"/>
      <c r="BR162" s="104"/>
      <c r="BS162" s="104"/>
      <c r="BT162" s="104"/>
      <c r="BU162" s="104"/>
      <c r="BV162" s="104"/>
      <c r="BW162" s="104"/>
      <c r="BX162" s="104"/>
      <c r="BY162" s="104"/>
      <c r="BZ162" s="104"/>
      <c r="CA162" s="104"/>
      <c r="CB162" s="104"/>
      <c r="CC162" s="104"/>
      <c r="CD162" s="104"/>
      <c r="CE162" s="104"/>
      <c r="CF162" s="104"/>
      <c r="CG162" s="104"/>
      <c r="CH162" s="104"/>
    </row>
    <row r="163" spans="1:86">
      <c r="A163" s="104"/>
      <c r="B163" s="104"/>
      <c r="C163" s="104"/>
      <c r="D163" s="104"/>
      <c r="E163" s="104"/>
      <c r="F163" s="104"/>
      <c r="G163" s="104"/>
      <c r="H163" s="104"/>
      <c r="I163" s="104"/>
      <c r="AO163" s="104"/>
      <c r="AP163" s="104"/>
      <c r="AQ163" s="104"/>
      <c r="AR163" s="104"/>
      <c r="AS163" s="104"/>
      <c r="AT163" s="104"/>
      <c r="AU163" s="104"/>
      <c r="AV163" s="104"/>
      <c r="AW163" s="104"/>
      <c r="AX163" s="104"/>
      <c r="AY163" s="104"/>
      <c r="AZ163" s="104"/>
      <c r="BA163" s="104"/>
      <c r="BB163" s="104"/>
      <c r="BC163" s="104"/>
      <c r="BD163" s="104"/>
      <c r="BE163" s="104"/>
      <c r="BF163" s="104"/>
      <c r="BG163" s="104"/>
      <c r="BH163" s="104"/>
      <c r="BI163" s="104"/>
      <c r="BJ163" s="104"/>
      <c r="BK163" s="104"/>
      <c r="BL163" s="104"/>
      <c r="BM163" s="104"/>
      <c r="BN163" s="104"/>
      <c r="BO163" s="104"/>
      <c r="BP163" s="104"/>
      <c r="BQ163" s="104"/>
      <c r="BR163" s="104"/>
      <c r="BS163" s="104"/>
      <c r="BT163" s="104"/>
      <c r="BU163" s="104"/>
      <c r="BV163" s="104"/>
      <c r="BW163" s="104"/>
      <c r="BX163" s="104"/>
      <c r="BY163" s="104"/>
      <c r="BZ163" s="104"/>
      <c r="CA163" s="104"/>
      <c r="CB163" s="104"/>
      <c r="CC163" s="104"/>
      <c r="CD163" s="104"/>
      <c r="CE163" s="104"/>
      <c r="CF163" s="104"/>
      <c r="CG163" s="104"/>
      <c r="CH163" s="104"/>
    </row>
    <row r="164" spans="1:86">
      <c r="A164" s="104"/>
      <c r="B164" s="104"/>
      <c r="C164" s="104"/>
      <c r="D164" s="104"/>
      <c r="E164" s="104"/>
      <c r="F164" s="104"/>
      <c r="G164" s="104"/>
      <c r="H164" s="104"/>
      <c r="I164" s="104"/>
      <c r="AO164" s="104"/>
      <c r="AP164" s="104"/>
      <c r="AQ164" s="104"/>
      <c r="AR164" s="104"/>
      <c r="AS164" s="104"/>
      <c r="AT164" s="104"/>
      <c r="AU164" s="104"/>
      <c r="AV164" s="104"/>
      <c r="AW164" s="104"/>
      <c r="AX164" s="104"/>
      <c r="AY164" s="104"/>
      <c r="AZ164" s="104"/>
      <c r="BA164" s="104"/>
      <c r="BB164" s="104"/>
      <c r="BC164" s="104"/>
      <c r="BD164" s="104"/>
      <c r="BE164" s="104"/>
      <c r="BF164" s="104"/>
      <c r="BG164" s="104"/>
      <c r="BH164" s="104"/>
      <c r="BI164" s="104"/>
      <c r="BJ164" s="104"/>
      <c r="BK164" s="104"/>
      <c r="BL164" s="104"/>
      <c r="BM164" s="104"/>
      <c r="BN164" s="104"/>
      <c r="BO164" s="104"/>
      <c r="BP164" s="104"/>
      <c r="BQ164" s="104"/>
      <c r="BR164" s="104"/>
      <c r="BS164" s="104"/>
      <c r="BT164" s="104"/>
      <c r="BU164" s="104"/>
      <c r="BV164" s="104"/>
      <c r="BW164" s="104"/>
      <c r="BX164" s="104"/>
      <c r="BY164" s="104"/>
      <c r="BZ164" s="104"/>
      <c r="CA164" s="104"/>
      <c r="CB164" s="104"/>
      <c r="CC164" s="104"/>
      <c r="CD164" s="104"/>
      <c r="CE164" s="104"/>
      <c r="CF164" s="104"/>
      <c r="CG164" s="104"/>
      <c r="CH164" s="104"/>
    </row>
    <row r="165" spans="1:86">
      <c r="A165" s="104"/>
      <c r="B165" s="104"/>
      <c r="C165" s="104"/>
      <c r="D165" s="104"/>
      <c r="E165" s="104"/>
      <c r="F165" s="104"/>
      <c r="G165" s="104"/>
      <c r="H165" s="104"/>
      <c r="I165" s="104"/>
      <c r="AO165" s="104"/>
      <c r="AP165" s="104"/>
      <c r="AQ165" s="104"/>
      <c r="AR165" s="104"/>
      <c r="AS165" s="104"/>
      <c r="AT165" s="104"/>
      <c r="AU165" s="104"/>
      <c r="AV165" s="104"/>
      <c r="AW165" s="104"/>
      <c r="AX165" s="104"/>
      <c r="AY165" s="104"/>
      <c r="AZ165" s="104"/>
      <c r="BA165" s="104"/>
      <c r="BB165" s="104"/>
      <c r="BC165" s="104"/>
      <c r="BD165" s="104"/>
      <c r="BE165" s="104"/>
      <c r="BF165" s="104"/>
      <c r="BG165" s="104"/>
      <c r="BH165" s="104"/>
      <c r="BI165" s="104"/>
      <c r="BJ165" s="104"/>
      <c r="BK165" s="104"/>
      <c r="BL165" s="104"/>
      <c r="BM165" s="104"/>
      <c r="BN165" s="104"/>
      <c r="BO165" s="104"/>
      <c r="BP165" s="104"/>
      <c r="BQ165" s="104"/>
      <c r="BR165" s="104"/>
      <c r="BS165" s="104"/>
      <c r="BT165" s="104"/>
      <c r="BU165" s="104"/>
      <c r="BV165" s="104"/>
      <c r="BW165" s="104"/>
      <c r="BX165" s="104"/>
      <c r="BY165" s="104"/>
      <c r="BZ165" s="104"/>
      <c r="CA165" s="104"/>
      <c r="CB165" s="104"/>
      <c r="CC165" s="104"/>
      <c r="CD165" s="104"/>
      <c r="CE165" s="104"/>
      <c r="CF165" s="104"/>
      <c r="CG165" s="104"/>
      <c r="CH165" s="104"/>
    </row>
    <row r="166" spans="1:86">
      <c r="A166" s="104"/>
      <c r="B166" s="104"/>
      <c r="C166" s="104"/>
      <c r="D166" s="104"/>
      <c r="E166" s="104"/>
      <c r="F166" s="104"/>
      <c r="G166" s="104"/>
      <c r="H166" s="104"/>
      <c r="I166" s="104"/>
      <c r="AO166" s="104"/>
      <c r="AP166" s="104"/>
      <c r="AQ166" s="104"/>
      <c r="AR166" s="104"/>
      <c r="AS166" s="104"/>
      <c r="AT166" s="104"/>
      <c r="AU166" s="104"/>
      <c r="AV166" s="104"/>
      <c r="AW166" s="104"/>
      <c r="AX166" s="104"/>
      <c r="AY166" s="104"/>
      <c r="AZ166" s="104"/>
      <c r="BA166" s="104"/>
      <c r="BB166" s="104"/>
      <c r="BC166" s="104"/>
      <c r="BD166" s="104"/>
      <c r="BE166" s="104"/>
      <c r="BF166" s="104"/>
      <c r="BG166" s="104"/>
      <c r="BH166" s="104"/>
      <c r="BI166" s="104"/>
      <c r="BJ166" s="104"/>
      <c r="BK166" s="104"/>
      <c r="BL166" s="104"/>
      <c r="BM166" s="104"/>
      <c r="BN166" s="104"/>
      <c r="BO166" s="104"/>
      <c r="BP166" s="104"/>
      <c r="BQ166" s="104"/>
      <c r="BR166" s="104"/>
      <c r="BS166" s="104"/>
      <c r="BT166" s="104"/>
      <c r="BU166" s="104"/>
      <c r="BV166" s="104"/>
      <c r="BW166" s="104"/>
      <c r="BX166" s="104"/>
      <c r="BY166" s="104"/>
      <c r="BZ166" s="104"/>
      <c r="CA166" s="104"/>
      <c r="CB166" s="104"/>
      <c r="CC166" s="104"/>
      <c r="CD166" s="104"/>
      <c r="CE166" s="104"/>
      <c r="CF166" s="104"/>
      <c r="CG166" s="104"/>
      <c r="CH166" s="104"/>
    </row>
    <row r="167" spans="1:86">
      <c r="A167" s="104"/>
      <c r="B167" s="104"/>
      <c r="C167" s="104"/>
      <c r="D167" s="104"/>
      <c r="E167" s="104"/>
      <c r="F167" s="104"/>
      <c r="G167" s="104"/>
      <c r="H167" s="104"/>
      <c r="I167" s="104"/>
      <c r="AO167" s="104"/>
      <c r="AP167" s="104"/>
      <c r="AQ167" s="104"/>
      <c r="AR167" s="104"/>
      <c r="AS167" s="104"/>
      <c r="AT167" s="104"/>
      <c r="AU167" s="104"/>
      <c r="AV167" s="104"/>
      <c r="AW167" s="104"/>
      <c r="AX167" s="104"/>
      <c r="AY167" s="104"/>
      <c r="AZ167" s="104"/>
      <c r="BA167" s="104"/>
      <c r="BB167" s="104"/>
      <c r="BC167" s="104"/>
      <c r="BD167" s="104"/>
      <c r="BE167" s="104"/>
      <c r="BF167" s="104"/>
      <c r="BG167" s="104"/>
      <c r="BH167" s="104"/>
      <c r="BI167" s="104"/>
      <c r="BJ167" s="104"/>
      <c r="BK167" s="104"/>
      <c r="BL167" s="104"/>
      <c r="BM167" s="104"/>
      <c r="BN167" s="104"/>
      <c r="BO167" s="104"/>
      <c r="BP167" s="104"/>
      <c r="BQ167" s="104"/>
      <c r="BR167" s="104"/>
      <c r="BS167" s="104"/>
      <c r="BT167" s="104"/>
      <c r="BU167" s="104"/>
      <c r="BV167" s="104"/>
      <c r="BW167" s="104"/>
      <c r="BX167" s="104"/>
      <c r="BY167" s="104"/>
      <c r="BZ167" s="104"/>
      <c r="CA167" s="104"/>
      <c r="CB167" s="104"/>
      <c r="CC167" s="104"/>
      <c r="CD167" s="104"/>
      <c r="CE167" s="104"/>
      <c r="CF167" s="104"/>
      <c r="CG167" s="104"/>
      <c r="CH167" s="104"/>
    </row>
    <row r="168" spans="1:86">
      <c r="A168" s="104"/>
      <c r="B168" s="104"/>
      <c r="C168" s="104"/>
      <c r="D168" s="104"/>
      <c r="E168" s="104"/>
      <c r="F168" s="104"/>
      <c r="G168" s="104"/>
      <c r="H168" s="104"/>
      <c r="I168" s="104"/>
      <c r="AO168" s="104"/>
      <c r="AP168" s="104"/>
      <c r="AQ168" s="104"/>
      <c r="AR168" s="104"/>
      <c r="AS168" s="104"/>
      <c r="AT168" s="104"/>
      <c r="AU168" s="104"/>
      <c r="AV168" s="104"/>
      <c r="AW168" s="104"/>
      <c r="AX168" s="104"/>
      <c r="AY168" s="104"/>
      <c r="AZ168" s="104"/>
      <c r="BA168" s="104"/>
      <c r="BB168" s="104"/>
      <c r="BC168" s="104"/>
      <c r="BD168" s="104"/>
      <c r="BE168" s="104"/>
      <c r="BF168" s="104"/>
      <c r="BG168" s="104"/>
      <c r="BH168" s="104"/>
      <c r="BI168" s="104"/>
      <c r="BJ168" s="104"/>
      <c r="BK168" s="104"/>
      <c r="BL168" s="104"/>
      <c r="BM168" s="104"/>
      <c r="BN168" s="104"/>
      <c r="BO168" s="104"/>
      <c r="BP168" s="104"/>
      <c r="BQ168" s="104"/>
      <c r="BR168" s="104"/>
      <c r="BS168" s="104"/>
      <c r="BT168" s="104"/>
      <c r="BU168" s="104"/>
      <c r="BV168" s="104"/>
      <c r="BW168" s="104"/>
      <c r="BX168" s="104"/>
      <c r="BY168" s="104"/>
      <c r="BZ168" s="104"/>
      <c r="CA168" s="104"/>
      <c r="CB168" s="104"/>
      <c r="CC168" s="104"/>
      <c r="CD168" s="104"/>
      <c r="CE168" s="104"/>
      <c r="CF168" s="104"/>
      <c r="CG168" s="104"/>
      <c r="CH168" s="104"/>
    </row>
    <row r="169" spans="1:86">
      <c r="A169" s="104"/>
      <c r="B169" s="104"/>
      <c r="C169" s="104"/>
      <c r="D169" s="104"/>
      <c r="E169" s="104"/>
      <c r="F169" s="104"/>
      <c r="G169" s="104"/>
      <c r="H169" s="104"/>
      <c r="I169" s="104"/>
      <c r="AO169" s="104"/>
      <c r="AP169" s="104"/>
      <c r="AQ169" s="104"/>
      <c r="AR169" s="104"/>
      <c r="AS169" s="104"/>
      <c r="AT169" s="104"/>
      <c r="AU169" s="104"/>
      <c r="AV169" s="104"/>
      <c r="AW169" s="104"/>
      <c r="AX169" s="104"/>
      <c r="AY169" s="104"/>
      <c r="AZ169" s="104"/>
      <c r="BA169" s="104"/>
      <c r="BB169" s="104"/>
      <c r="BC169" s="104"/>
      <c r="BD169" s="104"/>
      <c r="BE169" s="104"/>
      <c r="BF169" s="104"/>
      <c r="BG169" s="104"/>
      <c r="BH169" s="104"/>
      <c r="BI169" s="104"/>
      <c r="BJ169" s="104"/>
      <c r="BK169" s="104"/>
      <c r="BL169" s="104"/>
      <c r="BM169" s="104"/>
      <c r="BN169" s="104"/>
      <c r="BO169" s="104"/>
      <c r="BP169" s="104"/>
      <c r="BQ169" s="104"/>
      <c r="BR169" s="104"/>
      <c r="BS169" s="104"/>
      <c r="BT169" s="104"/>
      <c r="BU169" s="104"/>
      <c r="BV169" s="104"/>
      <c r="BW169" s="104"/>
      <c r="BX169" s="104"/>
      <c r="BY169" s="104"/>
      <c r="BZ169" s="104"/>
      <c r="CA169" s="104"/>
      <c r="CB169" s="104"/>
      <c r="CC169" s="104"/>
      <c r="CD169" s="104"/>
      <c r="CE169" s="104"/>
      <c r="CF169" s="104"/>
      <c r="CG169" s="104"/>
      <c r="CH169" s="104"/>
    </row>
    <row r="170" spans="1:86">
      <c r="A170" s="104"/>
      <c r="B170" s="104"/>
      <c r="C170" s="104"/>
      <c r="D170" s="104"/>
      <c r="E170" s="104"/>
      <c r="F170" s="104"/>
      <c r="G170" s="104"/>
      <c r="H170" s="104"/>
      <c r="I170" s="104"/>
      <c r="AO170" s="104"/>
      <c r="AP170" s="104"/>
      <c r="AQ170" s="104"/>
      <c r="AR170" s="104"/>
      <c r="AS170" s="104"/>
      <c r="AT170" s="104"/>
      <c r="AU170" s="104"/>
      <c r="AV170" s="104"/>
      <c r="AW170" s="104"/>
      <c r="AX170" s="104"/>
      <c r="AY170" s="104"/>
      <c r="AZ170" s="104"/>
      <c r="BA170" s="104"/>
      <c r="BB170" s="104"/>
      <c r="BC170" s="104"/>
      <c r="BD170" s="104"/>
      <c r="BE170" s="104"/>
      <c r="BF170" s="104"/>
      <c r="BG170" s="104"/>
      <c r="BH170" s="104"/>
      <c r="BI170" s="104"/>
      <c r="BJ170" s="104"/>
      <c r="BK170" s="104"/>
      <c r="BL170" s="104"/>
      <c r="BM170" s="104"/>
      <c r="BN170" s="104"/>
      <c r="BO170" s="104"/>
      <c r="BP170" s="104"/>
      <c r="BQ170" s="104"/>
      <c r="BR170" s="104"/>
      <c r="BS170" s="104"/>
      <c r="BT170" s="104"/>
      <c r="BU170" s="104"/>
      <c r="BV170" s="104"/>
      <c r="BW170" s="104"/>
      <c r="BX170" s="104"/>
      <c r="BY170" s="104"/>
      <c r="BZ170" s="104"/>
      <c r="CA170" s="104"/>
      <c r="CB170" s="104"/>
      <c r="CC170" s="104"/>
      <c r="CD170" s="104"/>
      <c r="CE170" s="104"/>
      <c r="CF170" s="104"/>
      <c r="CG170" s="104"/>
      <c r="CH170" s="104"/>
    </row>
    <row r="171" spans="1:86">
      <c r="A171" s="104"/>
      <c r="B171" s="104"/>
      <c r="C171" s="104"/>
      <c r="D171" s="104"/>
      <c r="E171" s="104"/>
      <c r="F171" s="104"/>
      <c r="G171" s="104"/>
      <c r="H171" s="104"/>
      <c r="I171" s="104"/>
      <c r="AO171" s="104"/>
      <c r="AP171" s="104"/>
      <c r="AQ171" s="104"/>
      <c r="AR171" s="104"/>
      <c r="AS171" s="104"/>
      <c r="AT171" s="104"/>
      <c r="AU171" s="104"/>
      <c r="AV171" s="104"/>
      <c r="AW171" s="104"/>
      <c r="AX171" s="104"/>
      <c r="AY171" s="104"/>
      <c r="AZ171" s="104"/>
      <c r="BA171" s="104"/>
      <c r="BB171" s="104"/>
      <c r="BC171" s="104"/>
      <c r="BD171" s="104"/>
      <c r="BE171" s="104"/>
      <c r="BF171" s="104"/>
      <c r="BG171" s="104"/>
      <c r="BH171" s="104"/>
      <c r="BI171" s="104"/>
      <c r="BJ171" s="104"/>
      <c r="BK171" s="104"/>
      <c r="BL171" s="104"/>
      <c r="BM171" s="104"/>
      <c r="BN171" s="104"/>
      <c r="BO171" s="104"/>
      <c r="BP171" s="104"/>
      <c r="BQ171" s="104"/>
      <c r="BR171" s="104"/>
      <c r="BS171" s="104"/>
      <c r="BT171" s="104"/>
      <c r="BU171" s="104"/>
      <c r="BV171" s="104"/>
      <c r="BW171" s="104"/>
      <c r="BX171" s="104"/>
      <c r="BY171" s="104"/>
      <c r="BZ171" s="104"/>
      <c r="CA171" s="104"/>
      <c r="CB171" s="104"/>
      <c r="CC171" s="104"/>
      <c r="CD171" s="104"/>
      <c r="CE171" s="104"/>
      <c r="CF171" s="104"/>
      <c r="CG171" s="104"/>
      <c r="CH171" s="104"/>
    </row>
    <row r="172" spans="1:86">
      <c r="A172" s="104"/>
      <c r="B172" s="104"/>
      <c r="C172" s="104"/>
      <c r="D172" s="104"/>
      <c r="E172" s="104"/>
      <c r="F172" s="104"/>
      <c r="G172" s="104"/>
      <c r="H172" s="104"/>
      <c r="I172" s="104"/>
      <c r="AO172" s="104"/>
      <c r="AP172" s="104"/>
      <c r="AQ172" s="104"/>
      <c r="AR172" s="104"/>
      <c r="AS172" s="104"/>
      <c r="AT172" s="104"/>
      <c r="AU172" s="104"/>
      <c r="AV172" s="104"/>
      <c r="AW172" s="104"/>
      <c r="AX172" s="104"/>
      <c r="AY172" s="104"/>
      <c r="AZ172" s="104"/>
      <c r="BA172" s="104"/>
      <c r="BB172" s="104"/>
      <c r="BC172" s="104"/>
      <c r="BD172" s="104"/>
      <c r="BE172" s="104"/>
      <c r="BF172" s="104"/>
      <c r="BG172" s="104"/>
      <c r="BH172" s="104"/>
      <c r="BI172" s="104"/>
      <c r="BJ172" s="104"/>
      <c r="BK172" s="104"/>
      <c r="BL172" s="104"/>
      <c r="BM172" s="104"/>
      <c r="BN172" s="104"/>
      <c r="BO172" s="104"/>
      <c r="BP172" s="104"/>
      <c r="BQ172" s="104"/>
      <c r="BR172" s="104"/>
      <c r="BS172" s="104"/>
      <c r="BT172" s="104"/>
      <c r="BU172" s="104"/>
      <c r="BV172" s="104"/>
      <c r="BW172" s="104"/>
      <c r="BX172" s="104"/>
      <c r="BY172" s="104"/>
      <c r="BZ172" s="104"/>
      <c r="CA172" s="104"/>
      <c r="CB172" s="104"/>
      <c r="CC172" s="104"/>
      <c r="CD172" s="104"/>
      <c r="CE172" s="104"/>
      <c r="CF172" s="104"/>
      <c r="CG172" s="104"/>
      <c r="CH172" s="104"/>
    </row>
    <row r="173" spans="1:86">
      <c r="A173" s="104"/>
      <c r="B173" s="104"/>
      <c r="C173" s="104"/>
      <c r="D173" s="104"/>
      <c r="E173" s="104"/>
      <c r="F173" s="104"/>
      <c r="G173" s="104"/>
      <c r="H173" s="104"/>
      <c r="I173" s="104"/>
      <c r="AO173" s="104"/>
      <c r="AP173" s="104"/>
      <c r="AQ173" s="104"/>
      <c r="AR173" s="104"/>
      <c r="AS173" s="104"/>
      <c r="AT173" s="104"/>
      <c r="AU173" s="104"/>
      <c r="AV173" s="104"/>
      <c r="AW173" s="104"/>
      <c r="AX173" s="104"/>
      <c r="AY173" s="104"/>
      <c r="AZ173" s="104"/>
      <c r="BA173" s="104"/>
      <c r="BB173" s="104"/>
      <c r="BC173" s="104"/>
      <c r="BD173" s="104"/>
      <c r="BE173" s="104"/>
      <c r="BF173" s="104"/>
      <c r="BG173" s="104"/>
      <c r="BH173" s="104"/>
      <c r="BI173" s="104"/>
      <c r="BJ173" s="104"/>
      <c r="BK173" s="104"/>
      <c r="BL173" s="104"/>
      <c r="BM173" s="104"/>
      <c r="BN173" s="104"/>
      <c r="BO173" s="104"/>
      <c r="BP173" s="104"/>
      <c r="BQ173" s="104"/>
      <c r="BR173" s="104"/>
      <c r="BS173" s="104"/>
      <c r="BT173" s="104"/>
      <c r="BU173" s="104"/>
      <c r="BV173" s="104"/>
      <c r="BW173" s="104"/>
      <c r="BX173" s="104"/>
      <c r="BY173" s="104"/>
      <c r="BZ173" s="104"/>
      <c r="CA173" s="104"/>
      <c r="CB173" s="104"/>
      <c r="CC173" s="104"/>
      <c r="CD173" s="104"/>
      <c r="CE173" s="104"/>
      <c r="CF173" s="104"/>
      <c r="CG173" s="104"/>
      <c r="CH173" s="104"/>
    </row>
    <row r="174" spans="1:86">
      <c r="A174" s="104"/>
      <c r="B174" s="104"/>
      <c r="C174" s="104"/>
      <c r="D174" s="104"/>
      <c r="E174" s="104"/>
      <c r="F174" s="104"/>
      <c r="G174" s="104"/>
      <c r="H174" s="104"/>
      <c r="I174" s="104"/>
      <c r="AO174" s="104"/>
      <c r="AP174" s="104"/>
      <c r="AQ174" s="104"/>
      <c r="AR174" s="104"/>
      <c r="AS174" s="104"/>
      <c r="AT174" s="104"/>
      <c r="AU174" s="104"/>
      <c r="AV174" s="104"/>
      <c r="AW174" s="104"/>
      <c r="AX174" s="104"/>
      <c r="AY174" s="104"/>
      <c r="AZ174" s="104"/>
      <c r="BA174" s="104"/>
      <c r="BB174" s="104"/>
      <c r="BC174" s="104"/>
      <c r="BD174" s="104"/>
      <c r="BE174" s="104"/>
      <c r="BF174" s="104"/>
      <c r="BG174" s="104"/>
      <c r="BH174" s="104"/>
      <c r="BI174" s="104"/>
      <c r="BJ174" s="104"/>
      <c r="BK174" s="104"/>
      <c r="BL174" s="104"/>
      <c r="BM174" s="104"/>
      <c r="BN174" s="104"/>
      <c r="BO174" s="104"/>
      <c r="BP174" s="104"/>
      <c r="BQ174" s="104"/>
      <c r="BR174" s="104"/>
      <c r="BS174" s="104"/>
      <c r="BT174" s="104"/>
      <c r="BU174" s="104"/>
      <c r="BV174" s="104"/>
      <c r="BW174" s="104"/>
      <c r="BX174" s="104"/>
      <c r="BY174" s="104"/>
      <c r="BZ174" s="104"/>
      <c r="CA174" s="104"/>
      <c r="CB174" s="104"/>
      <c r="CC174" s="104"/>
      <c r="CD174" s="104"/>
      <c r="CE174" s="104"/>
      <c r="CF174" s="104"/>
      <c r="CG174" s="104"/>
      <c r="CH174" s="104"/>
    </row>
    <row r="175" spans="1:86">
      <c r="A175" s="104"/>
      <c r="B175" s="104"/>
      <c r="C175" s="104"/>
      <c r="D175" s="104"/>
      <c r="E175" s="104"/>
      <c r="F175" s="104"/>
      <c r="G175" s="104"/>
      <c r="H175" s="104"/>
      <c r="I175" s="104"/>
      <c r="AO175" s="104"/>
      <c r="AP175" s="104"/>
      <c r="AQ175" s="104"/>
      <c r="AR175" s="104"/>
      <c r="AS175" s="104"/>
      <c r="AT175" s="104"/>
      <c r="AU175" s="104"/>
      <c r="AV175" s="104"/>
      <c r="AW175" s="104"/>
      <c r="AX175" s="104"/>
      <c r="AY175" s="104"/>
      <c r="AZ175" s="104"/>
      <c r="BA175" s="104"/>
      <c r="BB175" s="104"/>
      <c r="BC175" s="104"/>
      <c r="BD175" s="104"/>
      <c r="BE175" s="104"/>
      <c r="BF175" s="104"/>
      <c r="BG175" s="104"/>
      <c r="BH175" s="104"/>
      <c r="BI175" s="104"/>
      <c r="BJ175" s="104"/>
      <c r="BK175" s="104"/>
      <c r="BL175" s="104"/>
      <c r="BM175" s="104"/>
      <c r="BN175" s="104"/>
      <c r="BO175" s="104"/>
      <c r="BP175" s="104"/>
      <c r="BQ175" s="104"/>
      <c r="BR175" s="104"/>
      <c r="BS175" s="104"/>
      <c r="BT175" s="104"/>
      <c r="BU175" s="104"/>
      <c r="BV175" s="104"/>
      <c r="BW175" s="104"/>
      <c r="BX175" s="104"/>
      <c r="BY175" s="104"/>
      <c r="BZ175" s="104"/>
      <c r="CA175" s="104"/>
      <c r="CB175" s="104"/>
      <c r="CC175" s="104"/>
      <c r="CD175" s="104"/>
      <c r="CE175" s="104"/>
      <c r="CF175" s="104"/>
      <c r="CG175" s="104"/>
      <c r="CH175" s="104"/>
    </row>
    <row r="176" spans="1:86">
      <c r="A176" s="104"/>
      <c r="B176" s="104"/>
      <c r="C176" s="104"/>
      <c r="D176" s="104"/>
      <c r="E176" s="104"/>
      <c r="F176" s="104"/>
      <c r="G176" s="104"/>
      <c r="H176" s="104"/>
      <c r="I176" s="104"/>
      <c r="AO176" s="104"/>
      <c r="AP176" s="104"/>
      <c r="AQ176" s="104"/>
      <c r="AR176" s="104"/>
      <c r="AS176" s="104"/>
      <c r="AT176" s="104"/>
      <c r="AU176" s="104"/>
      <c r="AV176" s="104"/>
      <c r="AW176" s="104"/>
      <c r="AX176" s="104"/>
      <c r="AY176" s="104"/>
      <c r="AZ176" s="104"/>
      <c r="BA176" s="104"/>
      <c r="BB176" s="104"/>
      <c r="BC176" s="104"/>
      <c r="BD176" s="104"/>
      <c r="BE176" s="104"/>
      <c r="BF176" s="104"/>
      <c r="BG176" s="104"/>
      <c r="BH176" s="104"/>
      <c r="BI176" s="104"/>
      <c r="BJ176" s="104"/>
      <c r="BK176" s="104"/>
      <c r="BL176" s="104"/>
      <c r="BM176" s="104"/>
      <c r="BN176" s="104"/>
      <c r="BO176" s="104"/>
      <c r="BP176" s="104"/>
      <c r="BQ176" s="104"/>
      <c r="BR176" s="104"/>
      <c r="BS176" s="104"/>
      <c r="BT176" s="104"/>
      <c r="BU176" s="104"/>
      <c r="BV176" s="104"/>
      <c r="BW176" s="104"/>
      <c r="BX176" s="104"/>
      <c r="BY176" s="104"/>
      <c r="BZ176" s="104"/>
      <c r="CA176" s="104"/>
      <c r="CB176" s="104"/>
      <c r="CC176" s="104"/>
      <c r="CD176" s="104"/>
      <c r="CE176" s="104"/>
      <c r="CF176" s="104"/>
      <c r="CG176" s="104"/>
      <c r="CH176" s="104"/>
    </row>
    <row r="177" spans="1:86">
      <c r="A177" s="104"/>
      <c r="B177" s="104"/>
      <c r="C177" s="104"/>
      <c r="D177" s="104"/>
      <c r="E177" s="104"/>
      <c r="F177" s="104"/>
      <c r="G177" s="104"/>
      <c r="H177" s="104"/>
      <c r="I177" s="104"/>
      <c r="AO177" s="104"/>
      <c r="AP177" s="104"/>
      <c r="AQ177" s="104"/>
      <c r="AR177" s="104"/>
      <c r="AS177" s="104"/>
      <c r="AT177" s="104"/>
      <c r="AU177" s="104"/>
      <c r="AV177" s="104"/>
      <c r="AW177" s="104"/>
      <c r="AX177" s="104"/>
      <c r="AY177" s="104"/>
      <c r="AZ177" s="104"/>
      <c r="BA177" s="104"/>
      <c r="BB177" s="104"/>
      <c r="BC177" s="104"/>
      <c r="BD177" s="104"/>
      <c r="BE177" s="104"/>
      <c r="BF177" s="104"/>
      <c r="BG177" s="104"/>
      <c r="BH177" s="104"/>
      <c r="BI177" s="104"/>
      <c r="BJ177" s="104"/>
      <c r="BK177" s="104"/>
      <c r="BL177" s="104"/>
      <c r="BM177" s="104"/>
      <c r="BN177" s="104"/>
      <c r="BO177" s="104"/>
      <c r="BP177" s="104"/>
      <c r="BQ177" s="104"/>
      <c r="BR177" s="104"/>
      <c r="BS177" s="104"/>
      <c r="BT177" s="104"/>
      <c r="BU177" s="104"/>
      <c r="BV177" s="104"/>
      <c r="BW177" s="104"/>
      <c r="BX177" s="104"/>
      <c r="BY177" s="104"/>
      <c r="BZ177" s="104"/>
      <c r="CA177" s="104"/>
      <c r="CB177" s="104"/>
      <c r="CC177" s="104"/>
      <c r="CD177" s="104"/>
      <c r="CE177" s="104"/>
      <c r="CF177" s="104"/>
      <c r="CG177" s="104"/>
      <c r="CH177" s="104"/>
    </row>
    <row r="178" spans="1:86">
      <c r="A178" s="104"/>
      <c r="B178" s="104"/>
      <c r="C178" s="104"/>
      <c r="D178" s="104"/>
      <c r="E178" s="104"/>
      <c r="F178" s="104"/>
      <c r="G178" s="104"/>
      <c r="H178" s="104"/>
      <c r="I178" s="104"/>
      <c r="AO178" s="104"/>
      <c r="AP178" s="104"/>
      <c r="AQ178" s="104"/>
      <c r="AR178" s="104"/>
      <c r="AS178" s="104"/>
      <c r="AT178" s="104"/>
      <c r="AU178" s="104"/>
      <c r="AV178" s="104"/>
      <c r="AW178" s="104"/>
      <c r="AX178" s="104"/>
      <c r="AY178" s="104"/>
      <c r="AZ178" s="104"/>
      <c r="BA178" s="104"/>
      <c r="BB178" s="104"/>
      <c r="BC178" s="104"/>
      <c r="BD178" s="104"/>
      <c r="BE178" s="104"/>
      <c r="BF178" s="104"/>
      <c r="BG178" s="104"/>
      <c r="BH178" s="104"/>
      <c r="BI178" s="104"/>
      <c r="BJ178" s="104"/>
      <c r="BK178" s="104"/>
      <c r="BL178" s="104"/>
      <c r="BM178" s="104"/>
      <c r="BN178" s="104"/>
      <c r="BO178" s="104"/>
      <c r="BP178" s="104"/>
      <c r="BQ178" s="104"/>
      <c r="BR178" s="104"/>
      <c r="BS178" s="104"/>
      <c r="BT178" s="104"/>
      <c r="BU178" s="104"/>
      <c r="BV178" s="104"/>
      <c r="BW178" s="104"/>
      <c r="BX178" s="104"/>
      <c r="BY178" s="104"/>
      <c r="BZ178" s="104"/>
      <c r="CA178" s="104"/>
      <c r="CB178" s="104"/>
      <c r="CC178" s="104"/>
      <c r="CD178" s="104"/>
      <c r="CE178" s="104"/>
      <c r="CF178" s="104"/>
      <c r="CG178" s="104"/>
      <c r="CH178" s="104"/>
    </row>
    <row r="179" spans="1:86">
      <c r="A179" s="104"/>
      <c r="B179" s="104"/>
      <c r="C179" s="104"/>
      <c r="D179" s="104"/>
      <c r="E179" s="104"/>
      <c r="F179" s="104"/>
      <c r="G179" s="104"/>
      <c r="H179" s="104"/>
      <c r="I179" s="104"/>
      <c r="AO179" s="104"/>
      <c r="AP179" s="104"/>
      <c r="AQ179" s="104"/>
      <c r="AR179" s="104"/>
      <c r="AS179" s="104"/>
      <c r="AT179" s="104"/>
      <c r="AU179" s="104"/>
      <c r="AV179" s="104"/>
      <c r="AW179" s="104"/>
      <c r="AX179" s="104"/>
      <c r="AY179" s="104"/>
      <c r="AZ179" s="104"/>
      <c r="BA179" s="104"/>
      <c r="BB179" s="104"/>
      <c r="BC179" s="104"/>
      <c r="BD179" s="104"/>
      <c r="BE179" s="104"/>
      <c r="BF179" s="104"/>
      <c r="BG179" s="104"/>
      <c r="BH179" s="104"/>
      <c r="BI179" s="104"/>
      <c r="BJ179" s="104"/>
      <c r="BK179" s="104"/>
      <c r="BL179" s="104"/>
      <c r="BM179" s="104"/>
      <c r="BN179" s="104"/>
      <c r="BO179" s="104"/>
      <c r="BP179" s="104"/>
      <c r="BQ179" s="104"/>
      <c r="BR179" s="104"/>
      <c r="BS179" s="104"/>
      <c r="BT179" s="104"/>
      <c r="BU179" s="104"/>
      <c r="BV179" s="104"/>
      <c r="BW179" s="104"/>
      <c r="BX179" s="104"/>
      <c r="BY179" s="104"/>
      <c r="BZ179" s="104"/>
      <c r="CA179" s="104"/>
      <c r="CB179" s="104"/>
      <c r="CC179" s="104"/>
      <c r="CD179" s="104"/>
      <c r="CE179" s="104"/>
      <c r="CF179" s="104"/>
      <c r="CG179" s="104"/>
      <c r="CH179" s="104"/>
    </row>
    <row r="180" spans="1:86">
      <c r="A180" s="104"/>
      <c r="B180" s="104"/>
      <c r="C180" s="104"/>
      <c r="D180" s="104"/>
      <c r="E180" s="104"/>
      <c r="F180" s="104"/>
      <c r="G180" s="104"/>
      <c r="H180" s="104"/>
      <c r="I180" s="104"/>
      <c r="AO180" s="104"/>
      <c r="AP180" s="104"/>
      <c r="AQ180" s="104"/>
      <c r="AR180" s="104"/>
      <c r="AS180" s="104"/>
      <c r="AT180" s="104"/>
      <c r="AU180" s="104"/>
      <c r="AV180" s="104"/>
      <c r="AW180" s="104"/>
      <c r="AX180" s="104"/>
      <c r="AY180" s="104"/>
      <c r="AZ180" s="104"/>
      <c r="BA180" s="104"/>
      <c r="BB180" s="104"/>
      <c r="BC180" s="104"/>
      <c r="BD180" s="104"/>
      <c r="BE180" s="104"/>
      <c r="BF180" s="104"/>
      <c r="BG180" s="104"/>
      <c r="BH180" s="104"/>
      <c r="BI180" s="104"/>
      <c r="BJ180" s="104"/>
      <c r="BK180" s="104"/>
      <c r="BL180" s="104"/>
      <c r="BM180" s="104"/>
      <c r="BN180" s="104"/>
      <c r="BO180" s="104"/>
      <c r="BP180" s="104"/>
      <c r="BQ180" s="104"/>
      <c r="BR180" s="104"/>
      <c r="BS180" s="104"/>
      <c r="BT180" s="104"/>
      <c r="BU180" s="104"/>
      <c r="BV180" s="104"/>
      <c r="BW180" s="104"/>
      <c r="BX180" s="104"/>
      <c r="BY180" s="104"/>
      <c r="BZ180" s="104"/>
      <c r="CA180" s="104"/>
      <c r="CB180" s="104"/>
      <c r="CC180" s="104"/>
      <c r="CD180" s="104"/>
      <c r="CE180" s="104"/>
      <c r="CF180" s="104"/>
      <c r="CG180" s="104"/>
      <c r="CH180" s="104"/>
    </row>
    <row r="181" spans="1:86">
      <c r="A181" s="104"/>
      <c r="B181" s="104"/>
      <c r="C181" s="104"/>
      <c r="D181" s="104"/>
      <c r="E181" s="104"/>
      <c r="F181" s="104"/>
      <c r="G181" s="104"/>
      <c r="H181" s="104"/>
      <c r="I181" s="104"/>
      <c r="AO181" s="104"/>
      <c r="AP181" s="104"/>
      <c r="AQ181" s="104"/>
      <c r="AR181" s="104"/>
      <c r="AS181" s="104"/>
      <c r="AT181" s="104"/>
      <c r="AU181" s="104"/>
      <c r="AV181" s="104"/>
      <c r="AW181" s="104"/>
      <c r="AX181" s="104"/>
      <c r="AY181" s="104"/>
      <c r="AZ181" s="104"/>
      <c r="BA181" s="104"/>
      <c r="BB181" s="104"/>
      <c r="BC181" s="104"/>
      <c r="BD181" s="104"/>
      <c r="BE181" s="104"/>
      <c r="BF181" s="104"/>
      <c r="BG181" s="104"/>
      <c r="BH181" s="104"/>
      <c r="BI181" s="104"/>
      <c r="BJ181" s="104"/>
      <c r="BK181" s="104"/>
      <c r="BL181" s="104"/>
      <c r="BM181" s="104"/>
      <c r="BN181" s="104"/>
      <c r="BO181" s="104"/>
      <c r="BP181" s="104"/>
      <c r="BQ181" s="104"/>
      <c r="BR181" s="104"/>
      <c r="BS181" s="104"/>
      <c r="BT181" s="104"/>
      <c r="BU181" s="104"/>
      <c r="BV181" s="104"/>
      <c r="BW181" s="104"/>
      <c r="BX181" s="104"/>
      <c r="BY181" s="104"/>
      <c r="BZ181" s="104"/>
      <c r="CA181" s="104"/>
      <c r="CB181" s="104"/>
      <c r="CC181" s="104"/>
      <c r="CD181" s="104"/>
      <c r="CE181" s="104"/>
      <c r="CF181" s="104"/>
      <c r="CG181" s="104"/>
      <c r="CH181" s="104"/>
    </row>
    <row r="182" spans="1:86">
      <c r="A182" s="104"/>
      <c r="B182" s="104"/>
      <c r="C182" s="104"/>
      <c r="D182" s="104"/>
      <c r="E182" s="104"/>
      <c r="F182" s="104"/>
      <c r="G182" s="104"/>
      <c r="H182" s="104"/>
      <c r="I182" s="104"/>
      <c r="AO182" s="104"/>
      <c r="AP182" s="104"/>
      <c r="AQ182" s="104"/>
      <c r="AR182" s="104"/>
      <c r="AS182" s="104"/>
      <c r="AT182" s="104"/>
      <c r="AU182" s="104"/>
      <c r="AV182" s="104"/>
      <c r="AW182" s="104"/>
      <c r="AX182" s="104"/>
      <c r="AY182" s="104"/>
      <c r="AZ182" s="104"/>
      <c r="BA182" s="104"/>
      <c r="BB182" s="104"/>
      <c r="BC182" s="104"/>
      <c r="BD182" s="104"/>
      <c r="BE182" s="104"/>
      <c r="BF182" s="104"/>
      <c r="BG182" s="104"/>
      <c r="BH182" s="104"/>
      <c r="BI182" s="104"/>
      <c r="BJ182" s="104"/>
      <c r="BK182" s="104"/>
      <c r="BL182" s="104"/>
      <c r="BM182" s="104"/>
      <c r="BN182" s="104"/>
      <c r="BO182" s="104"/>
      <c r="BP182" s="104"/>
      <c r="BQ182" s="104"/>
      <c r="BR182" s="104"/>
      <c r="BS182" s="104"/>
      <c r="BT182" s="104"/>
      <c r="BU182" s="104"/>
      <c r="BV182" s="104"/>
      <c r="BW182" s="104"/>
      <c r="BX182" s="104"/>
      <c r="BY182" s="104"/>
      <c r="BZ182" s="104"/>
      <c r="CA182" s="104"/>
      <c r="CB182" s="104"/>
      <c r="CC182" s="104"/>
      <c r="CD182" s="104"/>
      <c r="CE182" s="104"/>
      <c r="CF182" s="104"/>
      <c r="CG182" s="104"/>
      <c r="CH182" s="104"/>
    </row>
    <row r="183" spans="1:86">
      <c r="A183" s="104"/>
      <c r="B183" s="104"/>
      <c r="C183" s="104"/>
      <c r="D183" s="104"/>
      <c r="E183" s="104"/>
      <c r="F183" s="104"/>
      <c r="G183" s="104"/>
      <c r="H183" s="104"/>
      <c r="I183" s="104"/>
      <c r="AO183" s="104"/>
      <c r="AP183" s="104"/>
      <c r="AQ183" s="104"/>
      <c r="AR183" s="104"/>
      <c r="AS183" s="104"/>
      <c r="AT183" s="104"/>
      <c r="AU183" s="104"/>
      <c r="AV183" s="104"/>
      <c r="AW183" s="104"/>
      <c r="AX183" s="104"/>
      <c r="AY183" s="104"/>
      <c r="AZ183" s="104"/>
      <c r="BA183" s="104"/>
      <c r="BB183" s="104"/>
      <c r="BC183" s="104"/>
      <c r="BD183" s="104"/>
      <c r="BE183" s="104"/>
      <c r="BF183" s="104"/>
      <c r="BG183" s="104"/>
      <c r="BH183" s="104"/>
      <c r="BI183" s="104"/>
      <c r="BJ183" s="104"/>
      <c r="BK183" s="104"/>
      <c r="BL183" s="104"/>
      <c r="BM183" s="104"/>
      <c r="BN183" s="104"/>
      <c r="BO183" s="104"/>
      <c r="BP183" s="104"/>
      <c r="BQ183" s="104"/>
      <c r="BR183" s="104"/>
      <c r="BS183" s="104"/>
      <c r="BT183" s="104"/>
      <c r="BU183" s="104"/>
      <c r="BV183" s="104"/>
      <c r="BW183" s="104"/>
      <c r="BX183" s="104"/>
      <c r="BY183" s="104"/>
      <c r="BZ183" s="104"/>
      <c r="CA183" s="104"/>
      <c r="CB183" s="104"/>
      <c r="CC183" s="104"/>
      <c r="CD183" s="104"/>
      <c r="CE183" s="104"/>
      <c r="CF183" s="104"/>
      <c r="CG183" s="104"/>
      <c r="CH183" s="104"/>
    </row>
    <row r="184" spans="1:86">
      <c r="A184" s="104"/>
      <c r="B184" s="104"/>
      <c r="C184" s="104"/>
      <c r="D184" s="104"/>
      <c r="E184" s="104"/>
      <c r="F184" s="104"/>
      <c r="G184" s="104"/>
      <c r="H184" s="104"/>
      <c r="I184" s="104"/>
      <c r="AO184" s="104"/>
      <c r="AP184" s="104"/>
      <c r="AQ184" s="104"/>
      <c r="AR184" s="104"/>
      <c r="AS184" s="104"/>
      <c r="AT184" s="104"/>
      <c r="AU184" s="104"/>
      <c r="AV184" s="104"/>
      <c r="AW184" s="104"/>
      <c r="AX184" s="104"/>
      <c r="AY184" s="104"/>
      <c r="AZ184" s="104"/>
      <c r="BA184" s="104"/>
      <c r="BB184" s="104"/>
      <c r="BC184" s="104"/>
      <c r="BD184" s="104"/>
      <c r="BE184" s="104"/>
      <c r="BF184" s="104"/>
      <c r="BG184" s="104"/>
      <c r="BH184" s="104"/>
      <c r="BI184" s="104"/>
      <c r="BJ184" s="104"/>
      <c r="BK184" s="104"/>
      <c r="BL184" s="104"/>
      <c r="BM184" s="104"/>
      <c r="BN184" s="104"/>
      <c r="BO184" s="104"/>
      <c r="BP184" s="104"/>
      <c r="BQ184" s="104"/>
      <c r="BR184" s="104"/>
      <c r="BS184" s="104"/>
      <c r="BT184" s="104"/>
      <c r="BU184" s="104"/>
      <c r="BV184" s="104"/>
      <c r="BW184" s="104"/>
      <c r="BX184" s="104"/>
      <c r="BY184" s="104"/>
      <c r="BZ184" s="104"/>
      <c r="CA184" s="104"/>
      <c r="CB184" s="104"/>
      <c r="CC184" s="104"/>
      <c r="CD184" s="104"/>
      <c r="CE184" s="104"/>
      <c r="CF184" s="104"/>
      <c r="CG184" s="104"/>
      <c r="CH184" s="104"/>
    </row>
    <row r="185" spans="1:86">
      <c r="A185" s="104"/>
      <c r="B185" s="104"/>
      <c r="C185" s="104"/>
      <c r="D185" s="104"/>
      <c r="E185" s="104"/>
      <c r="F185" s="104"/>
      <c r="G185" s="104"/>
      <c r="H185" s="104"/>
      <c r="I185" s="104"/>
      <c r="AO185" s="104"/>
      <c r="AP185" s="104"/>
      <c r="AQ185" s="104"/>
      <c r="AR185" s="104"/>
      <c r="AS185" s="104"/>
      <c r="AT185" s="104"/>
      <c r="AU185" s="104"/>
      <c r="AV185" s="104"/>
      <c r="AW185" s="104"/>
      <c r="AX185" s="104"/>
      <c r="AY185" s="104"/>
      <c r="AZ185" s="104"/>
      <c r="BA185" s="104"/>
      <c r="BB185" s="104"/>
      <c r="BC185" s="104"/>
      <c r="BD185" s="104"/>
      <c r="BE185" s="104"/>
      <c r="BF185" s="104"/>
      <c r="BG185" s="104"/>
      <c r="BH185" s="104"/>
      <c r="BI185" s="104"/>
      <c r="BJ185" s="104"/>
      <c r="BK185" s="104"/>
      <c r="BL185" s="104"/>
      <c r="BM185" s="104"/>
      <c r="BN185" s="104"/>
      <c r="BO185" s="104"/>
      <c r="BP185" s="104"/>
      <c r="BQ185" s="104"/>
      <c r="BR185" s="104"/>
      <c r="BS185" s="104"/>
      <c r="BT185" s="104"/>
      <c r="BU185" s="104"/>
      <c r="BV185" s="104"/>
      <c r="BW185" s="104"/>
      <c r="BX185" s="104"/>
      <c r="BY185" s="104"/>
      <c r="BZ185" s="104"/>
      <c r="CA185" s="104"/>
      <c r="CB185" s="104"/>
      <c r="CC185" s="104"/>
      <c r="CD185" s="104"/>
      <c r="CE185" s="104"/>
      <c r="CF185" s="104"/>
      <c r="CG185" s="104"/>
      <c r="CH185" s="104"/>
    </row>
    <row r="186" spans="1:86">
      <c r="A186" s="104"/>
      <c r="B186" s="104"/>
      <c r="C186" s="104"/>
      <c r="D186" s="104"/>
      <c r="E186" s="104"/>
      <c r="F186" s="104"/>
      <c r="G186" s="104"/>
      <c r="H186" s="104"/>
      <c r="I186" s="104"/>
      <c r="AO186" s="104"/>
      <c r="AP186" s="104"/>
      <c r="AQ186" s="104"/>
      <c r="AR186" s="104"/>
      <c r="AS186" s="104"/>
      <c r="AT186" s="104"/>
      <c r="AU186" s="104"/>
      <c r="AV186" s="104"/>
      <c r="AW186" s="104"/>
      <c r="AX186" s="104"/>
      <c r="AY186" s="104"/>
      <c r="AZ186" s="104"/>
      <c r="BA186" s="104"/>
      <c r="BB186" s="104"/>
      <c r="BC186" s="104"/>
      <c r="BD186" s="104"/>
      <c r="BE186" s="104"/>
      <c r="BF186" s="104"/>
      <c r="BG186" s="104"/>
      <c r="BH186" s="104"/>
      <c r="BI186" s="104"/>
      <c r="BJ186" s="104"/>
      <c r="BK186" s="104"/>
      <c r="BL186" s="104"/>
      <c r="BM186" s="104"/>
      <c r="BN186" s="104"/>
      <c r="BO186" s="104"/>
      <c r="BP186" s="104"/>
      <c r="BQ186" s="104"/>
      <c r="BR186" s="104"/>
      <c r="BS186" s="104"/>
      <c r="BT186" s="104"/>
      <c r="BU186" s="104"/>
      <c r="BV186" s="104"/>
      <c r="BW186" s="104"/>
      <c r="BX186" s="104"/>
      <c r="BY186" s="104"/>
      <c r="BZ186" s="104"/>
      <c r="CA186" s="104"/>
      <c r="CB186" s="104"/>
      <c r="CC186" s="104"/>
      <c r="CD186" s="104"/>
      <c r="CE186" s="104"/>
      <c r="CF186" s="104"/>
      <c r="CG186" s="104"/>
      <c r="CH186" s="104"/>
    </row>
    <row r="187" spans="1:86">
      <c r="A187" s="104"/>
      <c r="B187" s="104"/>
      <c r="C187" s="104"/>
      <c r="D187" s="104"/>
      <c r="E187" s="104"/>
      <c r="F187" s="104"/>
      <c r="G187" s="104"/>
      <c r="H187" s="104"/>
      <c r="I187" s="104"/>
      <c r="AO187" s="104"/>
      <c r="AP187" s="104"/>
      <c r="AQ187" s="104"/>
      <c r="AR187" s="104"/>
      <c r="AS187" s="104"/>
      <c r="AT187" s="104"/>
      <c r="AU187" s="104"/>
      <c r="AV187" s="104"/>
      <c r="AW187" s="104"/>
      <c r="AX187" s="104"/>
      <c r="AY187" s="104"/>
      <c r="AZ187" s="104"/>
      <c r="BA187" s="104"/>
      <c r="BB187" s="104"/>
      <c r="BC187" s="104"/>
      <c r="BD187" s="104"/>
      <c r="BE187" s="104"/>
      <c r="BF187" s="104"/>
      <c r="BG187" s="104"/>
      <c r="BH187" s="104"/>
      <c r="BI187" s="104"/>
      <c r="BJ187" s="104"/>
      <c r="BK187" s="104"/>
      <c r="BL187" s="104"/>
      <c r="BM187" s="104"/>
      <c r="BN187" s="104"/>
      <c r="BO187" s="104"/>
      <c r="BP187" s="104"/>
      <c r="BQ187" s="104"/>
      <c r="BR187" s="104"/>
      <c r="BS187" s="104"/>
      <c r="BT187" s="104"/>
      <c r="BU187" s="104"/>
      <c r="BV187" s="104"/>
      <c r="BW187" s="104"/>
      <c r="BX187" s="104"/>
      <c r="BY187" s="104"/>
      <c r="BZ187" s="104"/>
      <c r="CA187" s="104"/>
      <c r="CB187" s="104"/>
      <c r="CC187" s="104"/>
      <c r="CD187" s="104"/>
      <c r="CE187" s="104"/>
      <c r="CF187" s="104"/>
      <c r="CG187" s="104"/>
      <c r="CH187" s="104"/>
    </row>
    <row r="188" spans="1:86">
      <c r="A188" s="104"/>
      <c r="B188" s="104"/>
      <c r="C188" s="104"/>
      <c r="D188" s="104"/>
      <c r="E188" s="104"/>
      <c r="F188" s="104"/>
      <c r="G188" s="104"/>
      <c r="H188" s="104"/>
      <c r="I188" s="104"/>
      <c r="AO188" s="104"/>
      <c r="AP188" s="104"/>
      <c r="AQ188" s="104"/>
      <c r="AR188" s="104"/>
      <c r="AS188" s="104"/>
      <c r="AT188" s="104"/>
      <c r="AU188" s="104"/>
      <c r="AV188" s="104"/>
      <c r="AW188" s="104"/>
      <c r="AX188" s="104"/>
      <c r="AY188" s="104"/>
      <c r="AZ188" s="104"/>
      <c r="BA188" s="104"/>
      <c r="BB188" s="104"/>
      <c r="BC188" s="104"/>
      <c r="BD188" s="104"/>
      <c r="BE188" s="104"/>
      <c r="BF188" s="104"/>
      <c r="BG188" s="104"/>
      <c r="BH188" s="104"/>
      <c r="BI188" s="104"/>
      <c r="BJ188" s="104"/>
      <c r="BK188" s="104"/>
      <c r="BL188" s="104"/>
      <c r="BM188" s="104"/>
      <c r="BN188" s="104"/>
      <c r="BO188" s="104"/>
      <c r="BP188" s="104"/>
      <c r="BQ188" s="104"/>
      <c r="BR188" s="104"/>
      <c r="BS188" s="104"/>
      <c r="BT188" s="104"/>
      <c r="BU188" s="104"/>
      <c r="BV188" s="104"/>
      <c r="BW188" s="104"/>
      <c r="BX188" s="104"/>
      <c r="BY188" s="104"/>
      <c r="BZ188" s="104"/>
      <c r="CA188" s="104"/>
      <c r="CB188" s="104"/>
      <c r="CC188" s="104"/>
      <c r="CD188" s="104"/>
      <c r="CE188" s="104"/>
      <c r="CF188" s="104"/>
      <c r="CG188" s="104"/>
      <c r="CH188" s="104"/>
    </row>
    <row r="189" spans="1:86">
      <c r="A189" s="104"/>
      <c r="B189" s="104"/>
      <c r="C189" s="104"/>
      <c r="D189" s="104"/>
      <c r="E189" s="104"/>
      <c r="F189" s="104"/>
      <c r="G189" s="104"/>
      <c r="H189" s="104"/>
      <c r="I189" s="104"/>
      <c r="AO189" s="104"/>
      <c r="AP189" s="104"/>
      <c r="AQ189" s="104"/>
      <c r="AR189" s="104"/>
      <c r="AS189" s="104"/>
      <c r="AT189" s="104"/>
      <c r="AU189" s="104"/>
      <c r="AV189" s="104"/>
      <c r="AW189" s="104"/>
      <c r="AX189" s="104"/>
      <c r="AY189" s="104"/>
      <c r="AZ189" s="104"/>
      <c r="BA189" s="104"/>
      <c r="BB189" s="104"/>
      <c r="BC189" s="104"/>
      <c r="BD189" s="104"/>
      <c r="BE189" s="104"/>
      <c r="BF189" s="104"/>
      <c r="BG189" s="104"/>
      <c r="BH189" s="104"/>
      <c r="BI189" s="104"/>
      <c r="BJ189" s="104"/>
      <c r="BK189" s="104"/>
      <c r="BL189" s="104"/>
      <c r="BM189" s="104"/>
      <c r="BN189" s="104"/>
      <c r="BO189" s="104"/>
      <c r="BP189" s="104"/>
      <c r="BQ189" s="104"/>
      <c r="BR189" s="104"/>
      <c r="BS189" s="104"/>
      <c r="BT189" s="104"/>
      <c r="BU189" s="104"/>
      <c r="BV189" s="104"/>
      <c r="BW189" s="104"/>
      <c r="BX189" s="104"/>
      <c r="BY189" s="104"/>
      <c r="BZ189" s="104"/>
      <c r="CA189" s="104"/>
      <c r="CB189" s="104"/>
      <c r="CC189" s="104"/>
      <c r="CD189" s="104"/>
      <c r="CE189" s="104"/>
      <c r="CF189" s="104"/>
      <c r="CG189" s="104"/>
      <c r="CH189" s="104"/>
    </row>
    <row r="190" spans="1:86">
      <c r="A190" s="104"/>
      <c r="B190" s="104"/>
      <c r="C190" s="104"/>
      <c r="D190" s="104"/>
      <c r="E190" s="104"/>
      <c r="F190" s="104"/>
      <c r="G190" s="104"/>
      <c r="H190" s="104"/>
      <c r="I190" s="104"/>
      <c r="AO190" s="104"/>
      <c r="AP190" s="104"/>
      <c r="AQ190" s="104"/>
      <c r="AR190" s="104"/>
      <c r="AS190" s="104"/>
      <c r="AT190" s="104"/>
      <c r="AU190" s="104"/>
      <c r="AV190" s="104"/>
      <c r="AW190" s="104"/>
      <c r="AX190" s="104"/>
      <c r="AY190" s="104"/>
      <c r="AZ190" s="104"/>
      <c r="BA190" s="104"/>
      <c r="BB190" s="104"/>
      <c r="BC190" s="104"/>
      <c r="BD190" s="104"/>
      <c r="BE190" s="104"/>
      <c r="BF190" s="104"/>
      <c r="BG190" s="104"/>
      <c r="BH190" s="104"/>
      <c r="BI190" s="104"/>
      <c r="BJ190" s="104"/>
      <c r="BK190" s="104"/>
      <c r="BL190" s="104"/>
      <c r="BM190" s="104"/>
      <c r="BN190" s="104"/>
      <c r="BO190" s="104"/>
      <c r="BP190" s="104"/>
      <c r="BQ190" s="104"/>
      <c r="BR190" s="104"/>
      <c r="BS190" s="104"/>
      <c r="BT190" s="104"/>
      <c r="BU190" s="104"/>
      <c r="BV190" s="104"/>
      <c r="BW190" s="104"/>
      <c r="BX190" s="104"/>
      <c r="BY190" s="104"/>
      <c r="BZ190" s="104"/>
      <c r="CA190" s="104"/>
      <c r="CB190" s="104"/>
      <c r="CC190" s="104"/>
      <c r="CD190" s="104"/>
      <c r="CE190" s="104"/>
      <c r="CF190" s="104"/>
      <c r="CG190" s="104"/>
      <c r="CH190" s="104"/>
    </row>
    <row r="191" spans="1:86">
      <c r="A191" s="104"/>
      <c r="B191" s="104"/>
      <c r="C191" s="104"/>
      <c r="D191" s="104"/>
      <c r="E191" s="104"/>
      <c r="F191" s="104"/>
      <c r="G191" s="104"/>
      <c r="H191" s="104"/>
      <c r="I191" s="104"/>
      <c r="AO191" s="104"/>
      <c r="AP191" s="104"/>
      <c r="AQ191" s="104"/>
      <c r="AR191" s="104"/>
      <c r="AS191" s="104"/>
      <c r="AT191" s="104"/>
      <c r="AU191" s="104"/>
      <c r="AV191" s="104"/>
      <c r="AW191" s="104"/>
      <c r="AX191" s="104"/>
      <c r="AY191" s="104"/>
      <c r="AZ191" s="104"/>
      <c r="BA191" s="104"/>
      <c r="BB191" s="104"/>
      <c r="BC191" s="104"/>
      <c r="BD191" s="104"/>
      <c r="BE191" s="104"/>
      <c r="BF191" s="104"/>
      <c r="BG191" s="104"/>
      <c r="BH191" s="104"/>
      <c r="BI191" s="104"/>
      <c r="BJ191" s="104"/>
      <c r="BK191" s="104"/>
      <c r="BL191" s="104"/>
      <c r="BM191" s="104"/>
      <c r="BN191" s="104"/>
      <c r="BO191" s="104"/>
      <c r="BP191" s="104"/>
      <c r="BQ191" s="104"/>
      <c r="BR191" s="104"/>
      <c r="BS191" s="104"/>
      <c r="BT191" s="104"/>
      <c r="BU191" s="104"/>
      <c r="BV191" s="104"/>
      <c r="BW191" s="104"/>
      <c r="BX191" s="104"/>
      <c r="BY191" s="104"/>
      <c r="BZ191" s="104"/>
      <c r="CA191" s="104"/>
      <c r="CB191" s="104"/>
      <c r="CC191" s="104"/>
      <c r="CD191" s="104"/>
      <c r="CE191" s="104"/>
      <c r="CF191" s="104"/>
      <c r="CG191" s="104"/>
      <c r="CH191" s="104"/>
    </row>
    <row r="192" spans="1:86">
      <c r="A192" s="104"/>
      <c r="B192" s="104"/>
      <c r="C192" s="104"/>
      <c r="D192" s="104"/>
      <c r="E192" s="104"/>
      <c r="F192" s="104"/>
      <c r="G192" s="104"/>
      <c r="H192" s="104"/>
      <c r="I192" s="104"/>
      <c r="AO192" s="104"/>
      <c r="AP192" s="104"/>
      <c r="AQ192" s="104"/>
      <c r="AR192" s="104"/>
      <c r="AS192" s="104"/>
      <c r="AT192" s="104"/>
      <c r="AU192" s="104"/>
      <c r="AV192" s="104"/>
      <c r="AW192" s="104"/>
      <c r="AX192" s="104"/>
      <c r="AY192" s="104"/>
      <c r="AZ192" s="104"/>
      <c r="BA192" s="104"/>
      <c r="BB192" s="104"/>
      <c r="BC192" s="104"/>
      <c r="BD192" s="104"/>
      <c r="BE192" s="104"/>
      <c r="BF192" s="104"/>
      <c r="BG192" s="104"/>
      <c r="BH192" s="104"/>
      <c r="BI192" s="104"/>
      <c r="BJ192" s="104"/>
      <c r="BK192" s="104"/>
      <c r="BL192" s="104"/>
      <c r="BM192" s="104"/>
      <c r="BN192" s="104"/>
      <c r="BO192" s="104"/>
      <c r="BP192" s="104"/>
      <c r="BQ192" s="104"/>
      <c r="BR192" s="104"/>
      <c r="BS192" s="104"/>
      <c r="BT192" s="104"/>
      <c r="BU192" s="104"/>
      <c r="BV192" s="104"/>
      <c r="BW192" s="104"/>
      <c r="BX192" s="104"/>
      <c r="BY192" s="104"/>
      <c r="BZ192" s="104"/>
      <c r="CA192" s="104"/>
      <c r="CB192" s="104"/>
      <c r="CC192" s="104"/>
      <c r="CD192" s="104"/>
      <c r="CE192" s="104"/>
      <c r="CF192" s="104"/>
      <c r="CG192" s="104"/>
      <c r="CH192" s="104"/>
    </row>
    <row r="193" spans="1:86">
      <c r="A193" s="104"/>
      <c r="B193" s="104"/>
      <c r="C193" s="104"/>
      <c r="D193" s="104"/>
      <c r="E193" s="104"/>
      <c r="F193" s="104"/>
      <c r="G193" s="104"/>
      <c r="H193" s="104"/>
      <c r="I193" s="104"/>
      <c r="AO193" s="104"/>
      <c r="AP193" s="104"/>
      <c r="AQ193" s="104"/>
      <c r="AR193" s="104"/>
      <c r="AS193" s="104"/>
      <c r="AT193" s="104"/>
      <c r="AU193" s="104"/>
      <c r="AV193" s="104"/>
      <c r="AW193" s="104"/>
      <c r="AX193" s="104"/>
      <c r="AY193" s="104"/>
      <c r="AZ193" s="104"/>
      <c r="BA193" s="104"/>
      <c r="BB193" s="104"/>
      <c r="BC193" s="104"/>
      <c r="BD193" s="104"/>
      <c r="BE193" s="104"/>
      <c r="BF193" s="104"/>
      <c r="BG193" s="104"/>
      <c r="BH193" s="104"/>
      <c r="BI193" s="104"/>
      <c r="BJ193" s="104"/>
      <c r="BK193" s="104"/>
      <c r="BL193" s="104"/>
      <c r="BM193" s="104"/>
      <c r="BN193" s="104"/>
      <c r="BO193" s="104"/>
      <c r="BP193" s="104"/>
      <c r="BQ193" s="104"/>
      <c r="BR193" s="104"/>
      <c r="BS193" s="104"/>
      <c r="BT193" s="104"/>
      <c r="BU193" s="104"/>
      <c r="BV193" s="104"/>
      <c r="BW193" s="104"/>
      <c r="BX193" s="104"/>
      <c r="BY193" s="104"/>
      <c r="BZ193" s="104"/>
      <c r="CA193" s="104"/>
      <c r="CB193" s="104"/>
      <c r="CC193" s="104"/>
      <c r="CD193" s="104"/>
      <c r="CE193" s="104"/>
      <c r="CF193" s="104"/>
      <c r="CG193" s="104"/>
      <c r="CH193" s="104"/>
    </row>
    <row r="194" spans="1:86">
      <c r="A194" s="104"/>
      <c r="B194" s="104"/>
      <c r="C194" s="104"/>
      <c r="D194" s="104"/>
      <c r="E194" s="104"/>
      <c r="F194" s="104"/>
      <c r="G194" s="104"/>
      <c r="H194" s="104"/>
      <c r="I194" s="104"/>
      <c r="AO194" s="104"/>
      <c r="AP194" s="104"/>
      <c r="AQ194" s="104"/>
      <c r="AR194" s="104"/>
      <c r="AS194" s="104"/>
      <c r="AT194" s="104"/>
      <c r="AU194" s="104"/>
      <c r="AV194" s="104"/>
      <c r="AW194" s="104"/>
      <c r="AX194" s="104"/>
      <c r="AY194" s="104"/>
      <c r="AZ194" s="104"/>
      <c r="BA194" s="104"/>
      <c r="BB194" s="104"/>
      <c r="BC194" s="104"/>
      <c r="BD194" s="104"/>
      <c r="BE194" s="104"/>
      <c r="BF194" s="104"/>
      <c r="BG194" s="104"/>
      <c r="BH194" s="104"/>
      <c r="BI194" s="104"/>
      <c r="BJ194" s="104"/>
      <c r="BK194" s="104"/>
      <c r="BL194" s="104"/>
      <c r="BM194" s="104"/>
      <c r="BN194" s="104"/>
      <c r="BO194" s="104"/>
      <c r="BP194" s="104"/>
      <c r="BQ194" s="104"/>
      <c r="BR194" s="104"/>
      <c r="BS194" s="104"/>
      <c r="BT194" s="104"/>
      <c r="BU194" s="104"/>
      <c r="BV194" s="104"/>
      <c r="BW194" s="104"/>
      <c r="BX194" s="104"/>
      <c r="BY194" s="104"/>
      <c r="BZ194" s="104"/>
      <c r="CA194" s="104"/>
      <c r="CB194" s="104"/>
      <c r="CC194" s="104"/>
      <c r="CD194" s="104"/>
      <c r="CE194" s="104"/>
      <c r="CF194" s="104"/>
      <c r="CG194" s="104"/>
      <c r="CH194" s="104"/>
    </row>
    <row r="195" spans="1:86">
      <c r="A195" s="104"/>
      <c r="B195" s="104"/>
      <c r="C195" s="104"/>
      <c r="D195" s="104"/>
      <c r="E195" s="104"/>
      <c r="F195" s="104"/>
      <c r="G195" s="104"/>
      <c r="H195" s="104"/>
      <c r="I195" s="104"/>
      <c r="AO195" s="104"/>
      <c r="AP195" s="104"/>
      <c r="AQ195" s="104"/>
      <c r="AR195" s="104"/>
      <c r="AS195" s="104"/>
      <c r="AT195" s="104"/>
      <c r="AU195" s="104"/>
      <c r="AV195" s="104"/>
      <c r="AW195" s="104"/>
      <c r="AX195" s="104"/>
      <c r="AY195" s="104"/>
      <c r="AZ195" s="104"/>
      <c r="BA195" s="104"/>
      <c r="BB195" s="104"/>
      <c r="BC195" s="104"/>
      <c r="BD195" s="104"/>
      <c r="BE195" s="104"/>
      <c r="BF195" s="104"/>
      <c r="BG195" s="104"/>
      <c r="BH195" s="104"/>
      <c r="BI195" s="104"/>
      <c r="BJ195" s="104"/>
      <c r="BK195" s="104"/>
      <c r="BL195" s="104"/>
      <c r="BM195" s="104"/>
      <c r="BN195" s="104"/>
      <c r="BO195" s="104"/>
      <c r="BP195" s="104"/>
      <c r="BQ195" s="104"/>
      <c r="BR195" s="104"/>
      <c r="BS195" s="104"/>
      <c r="BT195" s="104"/>
      <c r="BU195" s="104"/>
      <c r="BV195" s="104"/>
      <c r="BW195" s="104"/>
      <c r="BX195" s="104"/>
      <c r="BY195" s="104"/>
      <c r="BZ195" s="104"/>
      <c r="CA195" s="104"/>
      <c r="CB195" s="104"/>
      <c r="CC195" s="104"/>
      <c r="CD195" s="104"/>
      <c r="CE195" s="104"/>
      <c r="CF195" s="104"/>
      <c r="CG195" s="104"/>
      <c r="CH195" s="104"/>
    </row>
    <row r="196" spans="1:86">
      <c r="A196" s="104"/>
      <c r="B196" s="104"/>
      <c r="C196" s="104"/>
      <c r="D196" s="104"/>
      <c r="E196" s="104"/>
      <c r="F196" s="104"/>
      <c r="G196" s="104"/>
      <c r="H196" s="104"/>
      <c r="I196" s="104"/>
      <c r="AO196" s="104"/>
      <c r="AP196" s="104"/>
      <c r="AQ196" s="104"/>
      <c r="AR196" s="104"/>
      <c r="AS196" s="104"/>
      <c r="AT196" s="104"/>
      <c r="AU196" s="104"/>
      <c r="AV196" s="104"/>
      <c r="AW196" s="104"/>
      <c r="AX196" s="104"/>
      <c r="AY196" s="104"/>
      <c r="AZ196" s="104"/>
      <c r="BA196" s="104"/>
      <c r="BB196" s="104"/>
      <c r="BC196" s="104"/>
      <c r="BD196" s="104"/>
      <c r="BE196" s="104"/>
      <c r="BF196" s="104"/>
      <c r="BG196" s="104"/>
      <c r="BH196" s="104"/>
      <c r="BI196" s="104"/>
      <c r="BJ196" s="104"/>
      <c r="BK196" s="104"/>
      <c r="BL196" s="104"/>
      <c r="BM196" s="104"/>
      <c r="BN196" s="104"/>
      <c r="BO196" s="104"/>
      <c r="BP196" s="104"/>
      <c r="BQ196" s="104"/>
      <c r="BR196" s="104"/>
      <c r="BS196" s="104"/>
      <c r="BT196" s="104"/>
      <c r="BU196" s="104"/>
      <c r="BV196" s="104"/>
      <c r="BW196" s="104"/>
      <c r="BX196" s="104"/>
      <c r="BY196" s="104"/>
      <c r="BZ196" s="104"/>
      <c r="CA196" s="104"/>
      <c r="CB196" s="104"/>
      <c r="CC196" s="104"/>
      <c r="CD196" s="104"/>
      <c r="CE196" s="104"/>
      <c r="CF196" s="104"/>
      <c r="CG196" s="104"/>
      <c r="CH196" s="104"/>
    </row>
    <row r="197" spans="1:86">
      <c r="A197" s="104"/>
      <c r="B197" s="104"/>
      <c r="C197" s="104"/>
      <c r="D197" s="104"/>
      <c r="E197" s="104"/>
      <c r="F197" s="104"/>
      <c r="G197" s="104"/>
      <c r="H197" s="104"/>
      <c r="I197" s="104"/>
      <c r="AO197" s="104"/>
      <c r="AP197" s="104"/>
      <c r="AQ197" s="104"/>
      <c r="AR197" s="104"/>
      <c r="AS197" s="104"/>
      <c r="AT197" s="104"/>
      <c r="AU197" s="104"/>
      <c r="AV197" s="104"/>
      <c r="AW197" s="104"/>
      <c r="AX197" s="104"/>
      <c r="AY197" s="104"/>
      <c r="AZ197" s="104"/>
      <c r="BA197" s="104"/>
      <c r="BB197" s="104"/>
      <c r="BC197" s="104"/>
      <c r="BD197" s="104"/>
      <c r="BE197" s="104"/>
      <c r="BF197" s="104"/>
      <c r="BG197" s="104"/>
      <c r="BH197" s="104"/>
      <c r="BI197" s="104"/>
      <c r="BJ197" s="104"/>
      <c r="BK197" s="104"/>
      <c r="BL197" s="104"/>
      <c r="BM197" s="104"/>
      <c r="BN197" s="104"/>
      <c r="BO197" s="104"/>
      <c r="BP197" s="104"/>
      <c r="BQ197" s="104"/>
      <c r="BR197" s="104"/>
      <c r="BS197" s="104"/>
      <c r="BT197" s="104"/>
      <c r="BU197" s="104"/>
      <c r="BV197" s="104"/>
      <c r="BW197" s="104"/>
      <c r="BX197" s="104"/>
      <c r="BY197" s="104"/>
      <c r="BZ197" s="104"/>
      <c r="CA197" s="104"/>
      <c r="CB197" s="104"/>
      <c r="CC197" s="104"/>
      <c r="CD197" s="104"/>
      <c r="CE197" s="104"/>
      <c r="CF197" s="104"/>
      <c r="CG197" s="104"/>
      <c r="CH197" s="104"/>
    </row>
    <row r="198" spans="1:86">
      <c r="A198" s="104"/>
      <c r="B198" s="104"/>
      <c r="C198" s="104"/>
      <c r="D198" s="104"/>
      <c r="E198" s="104"/>
      <c r="F198" s="104"/>
      <c r="G198" s="104"/>
      <c r="H198" s="104"/>
      <c r="I198" s="104"/>
      <c r="AO198" s="104"/>
      <c r="AP198" s="104"/>
      <c r="AQ198" s="104"/>
      <c r="AR198" s="104"/>
      <c r="AS198" s="104"/>
      <c r="AT198" s="104"/>
      <c r="AU198" s="104"/>
      <c r="AV198" s="104"/>
      <c r="AW198" s="104"/>
      <c r="AX198" s="104"/>
      <c r="AY198" s="104"/>
      <c r="AZ198" s="104"/>
      <c r="BA198" s="104"/>
      <c r="BB198" s="104"/>
      <c r="BC198" s="104"/>
      <c r="BD198" s="104"/>
      <c r="BE198" s="104"/>
      <c r="BF198" s="104"/>
      <c r="BG198" s="104"/>
      <c r="BH198" s="104"/>
      <c r="BI198" s="104"/>
      <c r="BJ198" s="104"/>
      <c r="BK198" s="104"/>
      <c r="BL198" s="104"/>
      <c r="BM198" s="104"/>
      <c r="BN198" s="104"/>
      <c r="BO198" s="104"/>
      <c r="BP198" s="104"/>
      <c r="BQ198" s="104"/>
      <c r="BR198" s="104"/>
      <c r="BS198" s="104"/>
      <c r="BT198" s="104"/>
      <c r="BU198" s="104"/>
      <c r="BV198" s="104"/>
      <c r="BW198" s="104"/>
      <c r="BX198" s="104"/>
      <c r="BY198" s="104"/>
      <c r="BZ198" s="104"/>
      <c r="CA198" s="104"/>
      <c r="CB198" s="104"/>
      <c r="CC198" s="104"/>
      <c r="CD198" s="104"/>
      <c r="CE198" s="104"/>
      <c r="CF198" s="104"/>
      <c r="CG198" s="104"/>
      <c r="CH198" s="104"/>
    </row>
    <row r="199" spans="1:86">
      <c r="A199" s="104"/>
      <c r="B199" s="104"/>
      <c r="C199" s="104"/>
      <c r="D199" s="104"/>
      <c r="E199" s="104"/>
      <c r="F199" s="104"/>
      <c r="G199" s="104"/>
      <c r="H199" s="104"/>
      <c r="I199" s="104"/>
      <c r="AO199" s="104"/>
      <c r="AP199" s="104"/>
      <c r="AQ199" s="104"/>
      <c r="AR199" s="104"/>
      <c r="AS199" s="104"/>
      <c r="AT199" s="104"/>
      <c r="AU199" s="104"/>
      <c r="AV199" s="104"/>
      <c r="AW199" s="104"/>
      <c r="AX199" s="104"/>
      <c r="AY199" s="104"/>
      <c r="AZ199" s="104"/>
      <c r="BA199" s="104"/>
      <c r="BB199" s="104"/>
      <c r="BC199" s="104"/>
      <c r="BD199" s="104"/>
      <c r="BE199" s="104"/>
      <c r="BF199" s="104"/>
      <c r="BG199" s="104"/>
      <c r="BH199" s="104"/>
      <c r="BI199" s="104"/>
      <c r="BJ199" s="104"/>
      <c r="BK199" s="104"/>
      <c r="BL199" s="104"/>
      <c r="BM199" s="104"/>
      <c r="BN199" s="104"/>
      <c r="BO199" s="104"/>
      <c r="BP199" s="104"/>
      <c r="BQ199" s="104"/>
      <c r="BR199" s="104"/>
      <c r="BS199" s="104"/>
      <c r="BT199" s="104"/>
      <c r="BU199" s="104"/>
      <c r="BV199" s="104"/>
      <c r="BW199" s="104"/>
      <c r="BX199" s="104"/>
      <c r="BY199" s="104"/>
      <c r="BZ199" s="104"/>
      <c r="CA199" s="104"/>
      <c r="CB199" s="104"/>
      <c r="CC199" s="104"/>
      <c r="CD199" s="104"/>
      <c r="CE199" s="104"/>
      <c r="CF199" s="104"/>
      <c r="CG199" s="104"/>
      <c r="CH199" s="104"/>
    </row>
    <row r="200" spans="1:86">
      <c r="A200" s="104"/>
      <c r="B200" s="104"/>
      <c r="C200" s="104"/>
      <c r="D200" s="104"/>
      <c r="E200" s="104"/>
      <c r="F200" s="104"/>
      <c r="G200" s="104"/>
      <c r="H200" s="104"/>
      <c r="I200" s="104"/>
      <c r="AO200" s="104"/>
      <c r="AP200" s="104"/>
      <c r="AQ200" s="104"/>
      <c r="AR200" s="104"/>
      <c r="AS200" s="104"/>
      <c r="AT200" s="104"/>
      <c r="AU200" s="104"/>
      <c r="AV200" s="104"/>
      <c r="AW200" s="104"/>
      <c r="AX200" s="104"/>
      <c r="AY200" s="104"/>
      <c r="AZ200" s="104"/>
      <c r="BA200" s="104"/>
      <c r="BB200" s="104"/>
      <c r="BC200" s="104"/>
      <c r="BD200" s="104"/>
      <c r="BE200" s="104"/>
      <c r="BF200" s="104"/>
      <c r="BG200" s="104"/>
      <c r="BH200" s="104"/>
      <c r="BI200" s="104"/>
      <c r="BJ200" s="104"/>
      <c r="BK200" s="104"/>
      <c r="BL200" s="104"/>
      <c r="BM200" s="104"/>
      <c r="BN200" s="104"/>
      <c r="BO200" s="104"/>
      <c r="BP200" s="104"/>
      <c r="BQ200" s="104"/>
      <c r="BR200" s="104"/>
      <c r="BS200" s="104"/>
      <c r="BT200" s="104"/>
      <c r="BU200" s="104"/>
      <c r="BV200" s="104"/>
      <c r="BW200" s="104"/>
      <c r="BX200" s="104"/>
      <c r="BY200" s="104"/>
      <c r="BZ200" s="104"/>
      <c r="CA200" s="104"/>
      <c r="CB200" s="104"/>
      <c r="CC200" s="104"/>
      <c r="CD200" s="104"/>
      <c r="CE200" s="104"/>
      <c r="CF200" s="104"/>
      <c r="CG200" s="104"/>
      <c r="CH200" s="104"/>
    </row>
    <row r="201" spans="1:86">
      <c r="A201" s="104"/>
      <c r="B201" s="104"/>
      <c r="C201" s="104"/>
      <c r="D201" s="104"/>
      <c r="E201" s="104"/>
      <c r="F201" s="104"/>
      <c r="G201" s="104"/>
      <c r="H201" s="104"/>
      <c r="I201" s="104"/>
      <c r="AO201" s="104"/>
      <c r="AP201" s="104"/>
      <c r="AQ201" s="104"/>
      <c r="AR201" s="104"/>
      <c r="AS201" s="104"/>
      <c r="AT201" s="104"/>
      <c r="AU201" s="104"/>
      <c r="AV201" s="104"/>
      <c r="AW201" s="104"/>
      <c r="AX201" s="104"/>
      <c r="AY201" s="104"/>
      <c r="AZ201" s="104"/>
      <c r="BA201" s="104"/>
      <c r="BB201" s="104"/>
      <c r="BC201" s="104"/>
      <c r="BD201" s="104"/>
      <c r="BE201" s="104"/>
      <c r="BF201" s="104"/>
      <c r="BG201" s="104"/>
      <c r="BH201" s="104"/>
      <c r="BI201" s="104"/>
      <c r="BJ201" s="104"/>
      <c r="BK201" s="104"/>
      <c r="BL201" s="104"/>
      <c r="BM201" s="104"/>
      <c r="BN201" s="104"/>
      <c r="BO201" s="104"/>
      <c r="BP201" s="104"/>
      <c r="BQ201" s="104"/>
      <c r="BR201" s="104"/>
      <c r="BS201" s="104"/>
      <c r="BT201" s="104"/>
      <c r="BU201" s="104"/>
      <c r="BV201" s="104"/>
      <c r="BW201" s="104"/>
      <c r="BX201" s="104"/>
      <c r="BY201" s="104"/>
      <c r="BZ201" s="104"/>
      <c r="CA201" s="104"/>
      <c r="CB201" s="104"/>
      <c r="CC201" s="104"/>
      <c r="CD201" s="104"/>
      <c r="CE201" s="104"/>
      <c r="CF201" s="104"/>
      <c r="CG201" s="104"/>
      <c r="CH201" s="104"/>
    </row>
    <row r="202" spans="1:86">
      <c r="A202" s="104"/>
      <c r="B202" s="104"/>
      <c r="C202" s="104"/>
      <c r="D202" s="104"/>
      <c r="E202" s="104"/>
      <c r="F202" s="104"/>
      <c r="G202" s="104"/>
      <c r="H202" s="104"/>
      <c r="I202" s="104"/>
      <c r="AO202" s="104"/>
      <c r="AP202" s="104"/>
      <c r="AQ202" s="104"/>
      <c r="AR202" s="104"/>
      <c r="AS202" s="104"/>
      <c r="AT202" s="104"/>
      <c r="AU202" s="104"/>
      <c r="AV202" s="104"/>
      <c r="AW202" s="104"/>
      <c r="AX202" s="104"/>
      <c r="AY202" s="104"/>
      <c r="AZ202" s="104"/>
      <c r="BA202" s="104"/>
      <c r="BB202" s="104"/>
      <c r="BC202" s="104"/>
      <c r="BD202" s="104"/>
      <c r="BE202" s="104"/>
      <c r="BF202" s="104"/>
      <c r="BG202" s="104"/>
      <c r="BH202" s="104"/>
      <c r="BI202" s="104"/>
      <c r="BJ202" s="104"/>
      <c r="BK202" s="104"/>
      <c r="BL202" s="104"/>
      <c r="BM202" s="104"/>
      <c r="BN202" s="104"/>
      <c r="BO202" s="104"/>
      <c r="BP202" s="104"/>
      <c r="BQ202" s="104"/>
      <c r="BR202" s="104"/>
      <c r="BS202" s="104"/>
      <c r="BT202" s="104"/>
      <c r="BU202" s="104"/>
      <c r="BV202" s="104"/>
      <c r="BW202" s="104"/>
      <c r="BX202" s="104"/>
      <c r="BY202" s="104"/>
      <c r="BZ202" s="104"/>
      <c r="CA202" s="104"/>
      <c r="CB202" s="104"/>
      <c r="CC202" s="104"/>
      <c r="CD202" s="104"/>
      <c r="CE202" s="104"/>
      <c r="CF202" s="104"/>
      <c r="CG202" s="104"/>
      <c r="CH202" s="104"/>
    </row>
    <row r="203" spans="1:86">
      <c r="A203" s="104"/>
      <c r="B203" s="104"/>
      <c r="C203" s="104"/>
      <c r="D203" s="104"/>
      <c r="E203" s="104"/>
      <c r="F203" s="104"/>
      <c r="G203" s="104"/>
      <c r="H203" s="104"/>
      <c r="I203" s="104"/>
      <c r="AO203" s="104"/>
      <c r="AP203" s="104"/>
      <c r="AQ203" s="104"/>
      <c r="AR203" s="104"/>
      <c r="AS203" s="104"/>
      <c r="AT203" s="104"/>
      <c r="AU203" s="104"/>
      <c r="AV203" s="104"/>
      <c r="AW203" s="104"/>
      <c r="AX203" s="104"/>
      <c r="AY203" s="104"/>
      <c r="AZ203" s="104"/>
      <c r="BA203" s="104"/>
      <c r="BB203" s="104"/>
      <c r="BC203" s="104"/>
      <c r="BD203" s="104"/>
      <c r="BE203" s="104"/>
      <c r="BF203" s="104"/>
      <c r="BG203" s="104"/>
      <c r="BH203" s="104"/>
      <c r="BI203" s="104"/>
      <c r="BJ203" s="104"/>
      <c r="BK203" s="104"/>
      <c r="BL203" s="104"/>
      <c r="BM203" s="104"/>
      <c r="BN203" s="104"/>
      <c r="BO203" s="104"/>
      <c r="BP203" s="104"/>
      <c r="BQ203" s="104"/>
      <c r="BR203" s="104"/>
      <c r="BS203" s="104"/>
      <c r="BT203" s="104"/>
      <c r="BU203" s="104"/>
      <c r="BV203" s="104"/>
      <c r="BW203" s="104"/>
      <c r="BX203" s="104"/>
      <c r="BY203" s="104"/>
      <c r="BZ203" s="104"/>
      <c r="CA203" s="104"/>
      <c r="CB203" s="104"/>
      <c r="CC203" s="104"/>
      <c r="CD203" s="104"/>
      <c r="CE203" s="104"/>
      <c r="CF203" s="104"/>
      <c r="CG203" s="104"/>
      <c r="CH203" s="104"/>
    </row>
    <row r="204" spans="1:86">
      <c r="A204" s="104"/>
      <c r="B204" s="104"/>
      <c r="C204" s="104"/>
      <c r="D204" s="104"/>
      <c r="E204" s="104"/>
      <c r="F204" s="104"/>
      <c r="G204" s="104"/>
      <c r="H204" s="104"/>
      <c r="I204" s="104"/>
      <c r="AO204" s="104"/>
      <c r="AP204" s="104"/>
      <c r="AQ204" s="104"/>
      <c r="AR204" s="104"/>
      <c r="AS204" s="104"/>
      <c r="AT204" s="104"/>
      <c r="AU204" s="104"/>
      <c r="AV204" s="104"/>
      <c r="AW204" s="104"/>
      <c r="AX204" s="104"/>
      <c r="AY204" s="104"/>
      <c r="AZ204" s="104"/>
      <c r="BA204" s="104"/>
      <c r="BB204" s="104"/>
      <c r="BC204" s="104"/>
      <c r="BD204" s="104"/>
      <c r="BE204" s="104"/>
      <c r="BF204" s="104"/>
      <c r="BG204" s="104"/>
      <c r="BH204" s="104"/>
      <c r="BI204" s="104"/>
      <c r="BJ204" s="104"/>
      <c r="BK204" s="104"/>
      <c r="BL204" s="104"/>
      <c r="BM204" s="104"/>
      <c r="BN204" s="104"/>
      <c r="BO204" s="104"/>
      <c r="BP204" s="104"/>
      <c r="BQ204" s="104"/>
      <c r="BR204" s="104"/>
      <c r="BS204" s="104"/>
      <c r="BT204" s="104"/>
      <c r="BU204" s="104"/>
      <c r="BV204" s="104"/>
      <c r="BW204" s="104"/>
      <c r="BX204" s="104"/>
      <c r="BY204" s="104"/>
      <c r="BZ204" s="104"/>
      <c r="CA204" s="104"/>
      <c r="CB204" s="104"/>
      <c r="CC204" s="104"/>
      <c r="CD204" s="104"/>
      <c r="CE204" s="104"/>
      <c r="CF204" s="104"/>
      <c r="CG204" s="104"/>
      <c r="CH204" s="104"/>
    </row>
    <row r="205" spans="1:86">
      <c r="A205" s="104"/>
      <c r="B205" s="104"/>
      <c r="C205" s="104"/>
      <c r="D205" s="104"/>
      <c r="E205" s="104"/>
      <c r="F205" s="104"/>
      <c r="G205" s="104"/>
      <c r="H205" s="104"/>
      <c r="I205" s="104"/>
      <c r="AO205" s="104"/>
      <c r="AP205" s="104"/>
      <c r="AQ205" s="104"/>
      <c r="AR205" s="104"/>
      <c r="AS205" s="104"/>
      <c r="AT205" s="104"/>
      <c r="AU205" s="104"/>
      <c r="AV205" s="104"/>
      <c r="AW205" s="104"/>
      <c r="AX205" s="104"/>
      <c r="AY205" s="104"/>
      <c r="AZ205" s="104"/>
      <c r="BA205" s="104"/>
      <c r="BB205" s="104"/>
      <c r="BC205" s="104"/>
      <c r="BD205" s="104"/>
      <c r="BE205" s="104"/>
      <c r="BF205" s="104"/>
      <c r="BG205" s="104"/>
      <c r="BH205" s="104"/>
      <c r="BI205" s="104"/>
      <c r="BJ205" s="104"/>
      <c r="BK205" s="104"/>
      <c r="BL205" s="104"/>
      <c r="BM205" s="104"/>
      <c r="BN205" s="104"/>
      <c r="BO205" s="104"/>
      <c r="BP205" s="104"/>
      <c r="BQ205" s="104"/>
      <c r="BR205" s="104"/>
      <c r="BS205" s="104"/>
      <c r="BT205" s="104"/>
      <c r="BU205" s="104"/>
      <c r="BV205" s="104"/>
      <c r="BW205" s="104"/>
      <c r="BX205" s="104"/>
      <c r="BY205" s="104"/>
      <c r="BZ205" s="104"/>
      <c r="CA205" s="104"/>
      <c r="CB205" s="104"/>
      <c r="CC205" s="104"/>
      <c r="CD205" s="104"/>
      <c r="CE205" s="104"/>
      <c r="CF205" s="104"/>
      <c r="CG205" s="104"/>
      <c r="CH205" s="104"/>
    </row>
    <row r="206" spans="1:86">
      <c r="A206" s="104"/>
      <c r="B206" s="104"/>
      <c r="C206" s="104"/>
      <c r="D206" s="104"/>
      <c r="E206" s="104"/>
      <c r="F206" s="104"/>
      <c r="G206" s="104"/>
      <c r="H206" s="104"/>
      <c r="I206" s="104"/>
      <c r="AO206" s="104"/>
      <c r="AP206" s="104"/>
      <c r="AQ206" s="104"/>
      <c r="AR206" s="104"/>
      <c r="AS206" s="104"/>
      <c r="AT206" s="104"/>
      <c r="AU206" s="104"/>
      <c r="AV206" s="104"/>
      <c r="AW206" s="104"/>
      <c r="AX206" s="104"/>
      <c r="AY206" s="104"/>
      <c r="AZ206" s="104"/>
      <c r="BA206" s="104"/>
      <c r="BB206" s="104"/>
      <c r="BC206" s="104"/>
      <c r="BD206" s="104"/>
      <c r="BE206" s="104"/>
      <c r="BF206" s="104"/>
      <c r="BG206" s="104"/>
      <c r="BH206" s="104"/>
      <c r="BI206" s="104"/>
      <c r="BJ206" s="104"/>
      <c r="BK206" s="104"/>
      <c r="BL206" s="104"/>
      <c r="BM206" s="104"/>
      <c r="BN206" s="104"/>
      <c r="BO206" s="104"/>
      <c r="BP206" s="104"/>
      <c r="BQ206" s="104"/>
      <c r="BR206" s="104"/>
      <c r="BS206" s="104"/>
      <c r="BT206" s="104"/>
      <c r="BU206" s="104"/>
      <c r="BV206" s="104"/>
      <c r="BW206" s="104"/>
      <c r="BX206" s="104"/>
      <c r="BY206" s="104"/>
      <c r="BZ206" s="104"/>
      <c r="CA206" s="104"/>
      <c r="CB206" s="104"/>
      <c r="CC206" s="104"/>
      <c r="CD206" s="104"/>
      <c r="CE206" s="104"/>
      <c r="CF206" s="104"/>
      <c r="CG206" s="104"/>
      <c r="CH206" s="104"/>
    </row>
    <row r="207" spans="1:86">
      <c r="A207" s="104"/>
      <c r="B207" s="104"/>
      <c r="C207" s="104"/>
      <c r="D207" s="104"/>
      <c r="E207" s="104"/>
      <c r="F207" s="104"/>
      <c r="G207" s="104"/>
      <c r="H207" s="104"/>
      <c r="I207" s="104"/>
      <c r="AO207" s="104"/>
      <c r="AP207" s="104"/>
      <c r="AQ207" s="104"/>
      <c r="AR207" s="104"/>
      <c r="AS207" s="104"/>
      <c r="AT207" s="104"/>
      <c r="AU207" s="104"/>
      <c r="AV207" s="104"/>
      <c r="AW207" s="104"/>
      <c r="AX207" s="104"/>
      <c r="AY207" s="104"/>
      <c r="AZ207" s="104"/>
      <c r="BA207" s="104"/>
      <c r="BB207" s="104"/>
      <c r="BC207" s="104"/>
      <c r="BD207" s="104"/>
      <c r="BE207" s="104"/>
      <c r="BF207" s="104"/>
      <c r="BG207" s="104"/>
      <c r="BH207" s="104"/>
      <c r="BI207" s="104"/>
      <c r="BJ207" s="104"/>
      <c r="BK207" s="104"/>
      <c r="BL207" s="104"/>
      <c r="BM207" s="104"/>
      <c r="BN207" s="104"/>
      <c r="BO207" s="104"/>
      <c r="BP207" s="104"/>
      <c r="BQ207" s="104"/>
      <c r="BR207" s="104"/>
      <c r="BS207" s="104"/>
      <c r="BT207" s="104"/>
      <c r="BU207" s="104"/>
      <c r="BV207" s="104"/>
      <c r="BW207" s="104"/>
      <c r="BX207" s="104"/>
      <c r="BY207" s="104"/>
      <c r="BZ207" s="104"/>
      <c r="CA207" s="104"/>
      <c r="CB207" s="104"/>
      <c r="CC207" s="104"/>
      <c r="CD207" s="104"/>
      <c r="CE207" s="104"/>
      <c r="CF207" s="104"/>
      <c r="CG207" s="104"/>
      <c r="CH207" s="104"/>
    </row>
    <row r="208" spans="1:86">
      <c r="A208" s="104"/>
      <c r="B208" s="104"/>
      <c r="C208" s="104"/>
      <c r="D208" s="104"/>
      <c r="E208" s="104"/>
      <c r="F208" s="104"/>
      <c r="G208" s="104"/>
      <c r="H208" s="104"/>
      <c r="I208" s="104"/>
      <c r="AO208" s="104"/>
      <c r="AP208" s="104"/>
      <c r="AQ208" s="104"/>
      <c r="AR208" s="104"/>
      <c r="AS208" s="104"/>
      <c r="AT208" s="104"/>
      <c r="AU208" s="104"/>
      <c r="AV208" s="104"/>
      <c r="AW208" s="104"/>
      <c r="AX208" s="104"/>
      <c r="AY208" s="104"/>
      <c r="AZ208" s="104"/>
      <c r="BA208" s="104"/>
      <c r="BB208" s="104"/>
      <c r="BC208" s="104"/>
      <c r="BD208" s="104"/>
      <c r="BE208" s="104"/>
      <c r="BF208" s="104"/>
      <c r="BG208" s="104"/>
      <c r="BH208" s="104"/>
      <c r="BI208" s="104"/>
      <c r="BJ208" s="104"/>
      <c r="BK208" s="104"/>
      <c r="BL208" s="104"/>
      <c r="BM208" s="104"/>
      <c r="BN208" s="104"/>
      <c r="BO208" s="104"/>
      <c r="BP208" s="104"/>
      <c r="BQ208" s="104"/>
      <c r="BR208" s="104"/>
      <c r="BS208" s="104"/>
      <c r="BT208" s="104"/>
      <c r="BU208" s="104"/>
      <c r="BV208" s="104"/>
      <c r="BW208" s="104"/>
      <c r="BX208" s="104"/>
      <c r="BY208" s="104"/>
      <c r="BZ208" s="104"/>
      <c r="CA208" s="104"/>
      <c r="CB208" s="104"/>
      <c r="CC208" s="104"/>
      <c r="CD208" s="104"/>
      <c r="CE208" s="104"/>
      <c r="CF208" s="104"/>
      <c r="CG208" s="104"/>
      <c r="CH208" s="104"/>
    </row>
    <row r="209" spans="1:86">
      <c r="A209" s="104"/>
      <c r="B209" s="104"/>
      <c r="C209" s="104"/>
      <c r="D209" s="104"/>
      <c r="E209" s="104"/>
      <c r="F209" s="104"/>
      <c r="G209" s="104"/>
      <c r="H209" s="104"/>
      <c r="I209" s="104"/>
      <c r="AO209" s="104"/>
      <c r="AP209" s="104"/>
      <c r="AQ209" s="104"/>
      <c r="AR209" s="104"/>
      <c r="AS209" s="104"/>
      <c r="AT209" s="104"/>
      <c r="AU209" s="104"/>
      <c r="AV209" s="104"/>
      <c r="AW209" s="104"/>
      <c r="AX209" s="104"/>
      <c r="AY209" s="104"/>
      <c r="AZ209" s="104"/>
      <c r="BA209" s="104"/>
      <c r="BB209" s="104"/>
      <c r="BC209" s="104"/>
      <c r="BD209" s="104"/>
      <c r="BE209" s="104"/>
      <c r="BF209" s="104"/>
      <c r="BG209" s="104"/>
      <c r="BH209" s="104"/>
      <c r="BI209" s="104"/>
      <c r="BJ209" s="104"/>
      <c r="BK209" s="104"/>
      <c r="BL209" s="104"/>
      <c r="BM209" s="104"/>
      <c r="BN209" s="104"/>
      <c r="BO209" s="104"/>
      <c r="BP209" s="104"/>
      <c r="BQ209" s="104"/>
      <c r="BR209" s="104"/>
      <c r="BS209" s="104"/>
      <c r="BT209" s="104"/>
      <c r="BU209" s="104"/>
      <c r="BV209" s="104"/>
      <c r="BW209" s="104"/>
      <c r="BX209" s="104"/>
      <c r="BY209" s="104"/>
      <c r="BZ209" s="104"/>
      <c r="CA209" s="104"/>
      <c r="CB209" s="104"/>
      <c r="CC209" s="104"/>
      <c r="CD209" s="104"/>
      <c r="CE209" s="104"/>
      <c r="CF209" s="104"/>
      <c r="CG209" s="104"/>
      <c r="CH209" s="104"/>
    </row>
    <row r="210" spans="1:86">
      <c r="A210" s="104"/>
      <c r="B210" s="104"/>
      <c r="C210" s="104"/>
      <c r="D210" s="104"/>
      <c r="E210" s="104"/>
      <c r="F210" s="104"/>
      <c r="G210" s="104"/>
      <c r="H210" s="104"/>
      <c r="I210" s="104"/>
      <c r="AO210" s="104"/>
      <c r="AP210" s="104"/>
      <c r="AQ210" s="104"/>
      <c r="AR210" s="104"/>
      <c r="AS210" s="104"/>
      <c r="AT210" s="104"/>
      <c r="AU210" s="104"/>
      <c r="AV210" s="104"/>
      <c r="AW210" s="104"/>
      <c r="AX210" s="104"/>
      <c r="AY210" s="104"/>
      <c r="AZ210" s="104"/>
      <c r="BA210" s="104"/>
      <c r="BB210" s="104"/>
      <c r="BC210" s="104"/>
      <c r="BD210" s="104"/>
      <c r="BE210" s="104"/>
      <c r="BF210" s="104"/>
      <c r="BG210" s="104"/>
      <c r="BH210" s="104"/>
      <c r="BI210" s="104"/>
      <c r="BJ210" s="104"/>
      <c r="BK210" s="104"/>
      <c r="BL210" s="104"/>
      <c r="BM210" s="104"/>
      <c r="BN210" s="104"/>
      <c r="BO210" s="104"/>
      <c r="BP210" s="104"/>
      <c r="BQ210" s="104"/>
      <c r="BR210" s="104"/>
      <c r="BS210" s="104"/>
      <c r="BT210" s="104"/>
      <c r="BU210" s="104"/>
      <c r="BV210" s="104"/>
      <c r="BW210" s="104"/>
      <c r="BX210" s="104"/>
      <c r="BY210" s="104"/>
      <c r="BZ210" s="104"/>
      <c r="CA210" s="104"/>
      <c r="CB210" s="104"/>
      <c r="CC210" s="104"/>
      <c r="CD210" s="104"/>
      <c r="CE210" s="104"/>
      <c r="CF210" s="104"/>
      <c r="CG210" s="104"/>
      <c r="CH210" s="104"/>
    </row>
    <row r="211" spans="1:86">
      <c r="A211" s="104"/>
      <c r="B211" s="104"/>
      <c r="C211" s="104"/>
      <c r="D211" s="104"/>
      <c r="E211" s="104"/>
      <c r="F211" s="104"/>
      <c r="G211" s="104"/>
      <c r="H211" s="104"/>
      <c r="I211" s="104"/>
      <c r="AO211" s="104"/>
      <c r="AP211" s="104"/>
      <c r="AQ211" s="104"/>
      <c r="AR211" s="104"/>
      <c r="AS211" s="104"/>
      <c r="AT211" s="104"/>
      <c r="AU211" s="104"/>
      <c r="AV211" s="104"/>
      <c r="AW211" s="104"/>
      <c r="AX211" s="104"/>
      <c r="AY211" s="104"/>
      <c r="AZ211" s="104"/>
      <c r="BA211" s="104"/>
      <c r="BB211" s="104"/>
      <c r="BC211" s="104"/>
      <c r="BD211" s="104"/>
      <c r="BE211" s="104"/>
      <c r="BF211" s="104"/>
      <c r="BG211" s="104"/>
      <c r="BH211" s="104"/>
      <c r="BI211" s="104"/>
      <c r="BJ211" s="104"/>
      <c r="BK211" s="104"/>
      <c r="BL211" s="104"/>
      <c r="BM211" s="104"/>
      <c r="BN211" s="104"/>
      <c r="BO211" s="104"/>
      <c r="BP211" s="104"/>
      <c r="BQ211" s="104"/>
      <c r="BR211" s="104"/>
      <c r="BS211" s="104"/>
      <c r="BT211" s="104"/>
      <c r="BU211" s="104"/>
      <c r="BV211" s="104"/>
      <c r="BW211" s="104"/>
      <c r="BX211" s="104"/>
      <c r="BY211" s="104"/>
      <c r="BZ211" s="104"/>
      <c r="CA211" s="104"/>
      <c r="CB211" s="104"/>
      <c r="CC211" s="104"/>
      <c r="CD211" s="104"/>
      <c r="CE211" s="104"/>
      <c r="CF211" s="104"/>
      <c r="CG211" s="104"/>
      <c r="CH211" s="104"/>
    </row>
    <row r="212" spans="1:86">
      <c r="A212" s="104"/>
      <c r="B212" s="104"/>
      <c r="C212" s="104"/>
      <c r="D212" s="104"/>
      <c r="E212" s="104"/>
      <c r="F212" s="104"/>
      <c r="G212" s="104"/>
      <c r="H212" s="104"/>
      <c r="I212" s="104"/>
      <c r="AO212" s="104"/>
      <c r="AP212" s="104"/>
      <c r="AQ212" s="104"/>
      <c r="AR212" s="104"/>
      <c r="AS212" s="104"/>
      <c r="AT212" s="104"/>
      <c r="AU212" s="104"/>
      <c r="AV212" s="104"/>
      <c r="AW212" s="104"/>
      <c r="AX212" s="104"/>
      <c r="AY212" s="104"/>
      <c r="AZ212" s="104"/>
      <c r="BA212" s="104"/>
      <c r="BB212" s="104"/>
      <c r="BC212" s="104"/>
      <c r="BD212" s="104"/>
      <c r="BE212" s="104"/>
      <c r="BF212" s="104"/>
      <c r="BG212" s="104"/>
      <c r="BH212" s="104"/>
      <c r="BI212" s="104"/>
      <c r="BJ212" s="104"/>
      <c r="BK212" s="104"/>
      <c r="BL212" s="104"/>
      <c r="BM212" s="104"/>
      <c r="BN212" s="104"/>
      <c r="BO212" s="104"/>
      <c r="BP212" s="104"/>
      <c r="BQ212" s="104"/>
      <c r="BR212" s="104"/>
      <c r="BS212" s="104"/>
      <c r="BT212" s="104"/>
      <c r="BU212" s="104"/>
      <c r="BV212" s="104"/>
      <c r="BW212" s="104"/>
      <c r="BX212" s="104"/>
      <c r="BY212" s="104"/>
      <c r="BZ212" s="104"/>
      <c r="CA212" s="104"/>
      <c r="CB212" s="104"/>
      <c r="CC212" s="104"/>
      <c r="CD212" s="104"/>
      <c r="CE212" s="104"/>
      <c r="CF212" s="104"/>
      <c r="CG212" s="104"/>
      <c r="CH212" s="104"/>
    </row>
    <row r="213" spans="1:86">
      <c r="A213" s="104"/>
      <c r="B213" s="104"/>
      <c r="C213" s="104"/>
      <c r="D213" s="104"/>
      <c r="E213" s="104"/>
      <c r="F213" s="104"/>
      <c r="G213" s="104"/>
      <c r="H213" s="104"/>
      <c r="I213" s="104"/>
      <c r="AO213" s="104"/>
      <c r="AP213" s="104"/>
      <c r="AQ213" s="104"/>
      <c r="AR213" s="104"/>
      <c r="AS213" s="104"/>
      <c r="AT213" s="104"/>
      <c r="AU213" s="104"/>
      <c r="AV213" s="104"/>
      <c r="AW213" s="104"/>
      <c r="AX213" s="104"/>
      <c r="AY213" s="104"/>
      <c r="AZ213" s="104"/>
      <c r="BA213" s="104"/>
      <c r="BB213" s="104"/>
      <c r="BC213" s="104"/>
      <c r="BD213" s="104"/>
      <c r="BE213" s="104"/>
      <c r="BF213" s="104"/>
      <c r="BG213" s="104"/>
      <c r="BH213" s="104"/>
      <c r="BI213" s="104"/>
      <c r="BJ213" s="104"/>
      <c r="BK213" s="104"/>
      <c r="BL213" s="104"/>
      <c r="BM213" s="104"/>
      <c r="BN213" s="104"/>
      <c r="BO213" s="104"/>
      <c r="BP213" s="104"/>
      <c r="BQ213" s="104"/>
      <c r="BR213" s="104"/>
      <c r="BS213" s="104"/>
      <c r="BT213" s="104"/>
      <c r="BU213" s="104"/>
      <c r="BV213" s="104"/>
      <c r="BW213" s="104"/>
      <c r="BX213" s="104"/>
      <c r="BY213" s="104"/>
      <c r="BZ213" s="104"/>
      <c r="CA213" s="104"/>
      <c r="CB213" s="104"/>
      <c r="CC213" s="104"/>
      <c r="CD213" s="104"/>
      <c r="CE213" s="104"/>
      <c r="CF213" s="104"/>
      <c r="CG213" s="104"/>
      <c r="CH213" s="104"/>
    </row>
    <row r="214" spans="1:86">
      <c r="A214" s="104"/>
      <c r="B214" s="104"/>
      <c r="C214" s="104"/>
      <c r="D214" s="104"/>
      <c r="E214" s="104"/>
      <c r="F214" s="104"/>
      <c r="G214" s="104"/>
      <c r="H214" s="104"/>
      <c r="I214" s="104"/>
      <c r="AO214" s="104"/>
      <c r="AP214" s="104"/>
      <c r="AQ214" s="104"/>
      <c r="AR214" s="104"/>
      <c r="AS214" s="104"/>
      <c r="AT214" s="104"/>
      <c r="AU214" s="104"/>
      <c r="AV214" s="104"/>
      <c r="AW214" s="104"/>
      <c r="AX214" s="104"/>
      <c r="AY214" s="104"/>
      <c r="AZ214" s="104"/>
      <c r="BA214" s="104"/>
      <c r="BB214" s="104"/>
      <c r="BC214" s="104"/>
      <c r="BD214" s="104"/>
      <c r="BE214" s="104"/>
      <c r="BF214" s="104"/>
      <c r="BG214" s="104"/>
      <c r="BH214" s="104"/>
      <c r="BI214" s="104"/>
      <c r="BJ214" s="104"/>
      <c r="BK214" s="104"/>
      <c r="BL214" s="104"/>
      <c r="BM214" s="104"/>
      <c r="BN214" s="104"/>
      <c r="BO214" s="104"/>
      <c r="BP214" s="104"/>
      <c r="BQ214" s="104"/>
      <c r="BR214" s="104"/>
      <c r="BS214" s="104"/>
      <c r="BT214" s="104"/>
      <c r="BU214" s="104"/>
      <c r="BV214" s="104"/>
      <c r="BW214" s="104"/>
      <c r="BX214" s="104"/>
      <c r="BY214" s="104"/>
      <c r="BZ214" s="104"/>
      <c r="CA214" s="104"/>
      <c r="CB214" s="104"/>
      <c r="CC214" s="104"/>
      <c r="CD214" s="104"/>
      <c r="CE214" s="104"/>
      <c r="CF214" s="104"/>
      <c r="CG214" s="104"/>
      <c r="CH214" s="104"/>
    </row>
    <row r="215" spans="1:86">
      <c r="A215" s="104"/>
      <c r="B215" s="104"/>
      <c r="C215" s="104"/>
      <c r="D215" s="104"/>
      <c r="E215" s="104"/>
      <c r="F215" s="104"/>
      <c r="G215" s="104"/>
      <c r="H215" s="104"/>
      <c r="I215" s="104"/>
      <c r="AO215" s="104"/>
      <c r="AP215" s="104"/>
      <c r="AQ215" s="104"/>
      <c r="AR215" s="104"/>
      <c r="AS215" s="104"/>
      <c r="AT215" s="104"/>
      <c r="AU215" s="104"/>
      <c r="AV215" s="104"/>
      <c r="AW215" s="104"/>
      <c r="AX215" s="104"/>
      <c r="AY215" s="104"/>
      <c r="AZ215" s="104"/>
      <c r="BA215" s="104"/>
      <c r="BB215" s="104"/>
      <c r="BC215" s="104"/>
      <c r="BD215" s="104"/>
      <c r="BE215" s="104"/>
      <c r="BF215" s="104"/>
      <c r="BG215" s="104"/>
      <c r="BH215" s="104"/>
      <c r="BI215" s="104"/>
      <c r="BJ215" s="104"/>
      <c r="BK215" s="104"/>
      <c r="BL215" s="104"/>
      <c r="BM215" s="104"/>
      <c r="BN215" s="104"/>
      <c r="BO215" s="104"/>
      <c r="BP215" s="104"/>
      <c r="BQ215" s="104"/>
      <c r="BR215" s="104"/>
      <c r="BS215" s="104"/>
      <c r="BT215" s="104"/>
      <c r="BU215" s="104"/>
      <c r="BV215" s="104"/>
      <c r="BW215" s="104"/>
      <c r="BX215" s="104"/>
      <c r="BY215" s="104"/>
      <c r="BZ215" s="104"/>
      <c r="CA215" s="104"/>
      <c r="CB215" s="104"/>
      <c r="CC215" s="104"/>
      <c r="CD215" s="104"/>
      <c r="CE215" s="104"/>
      <c r="CF215" s="104"/>
      <c r="CG215" s="104"/>
      <c r="CH215" s="104"/>
    </row>
    <row r="216" spans="1:86">
      <c r="A216" s="104"/>
      <c r="B216" s="104"/>
      <c r="C216" s="104"/>
      <c r="D216" s="104"/>
      <c r="E216" s="104"/>
      <c r="F216" s="104"/>
      <c r="G216" s="104"/>
      <c r="H216" s="104"/>
      <c r="I216" s="104"/>
      <c r="AO216" s="104"/>
      <c r="AP216" s="104"/>
      <c r="AQ216" s="104"/>
      <c r="AR216" s="104"/>
      <c r="AS216" s="104"/>
      <c r="AT216" s="104"/>
      <c r="AU216" s="104"/>
      <c r="AV216" s="104"/>
      <c r="AW216" s="104"/>
      <c r="AX216" s="104"/>
      <c r="AY216" s="104"/>
      <c r="AZ216" s="104"/>
      <c r="BA216" s="104"/>
      <c r="BB216" s="104"/>
      <c r="BC216" s="104"/>
      <c r="BD216" s="104"/>
      <c r="BE216" s="104"/>
      <c r="BF216" s="104"/>
      <c r="BG216" s="104"/>
      <c r="BH216" s="104"/>
      <c r="BI216" s="104"/>
      <c r="BJ216" s="104"/>
      <c r="BK216" s="104"/>
      <c r="BL216" s="104"/>
      <c r="BM216" s="104"/>
      <c r="BN216" s="104"/>
      <c r="BO216" s="104"/>
      <c r="BP216" s="104"/>
      <c r="BQ216" s="104"/>
      <c r="BR216" s="104"/>
      <c r="BS216" s="104"/>
      <c r="BT216" s="104"/>
      <c r="BU216" s="104"/>
      <c r="BV216" s="104"/>
      <c r="BW216" s="104"/>
      <c r="BX216" s="104"/>
      <c r="BY216" s="104"/>
      <c r="BZ216" s="104"/>
      <c r="CA216" s="104"/>
      <c r="CB216" s="104"/>
      <c r="CC216" s="104"/>
      <c r="CD216" s="104"/>
      <c r="CE216" s="104"/>
      <c r="CF216" s="104"/>
      <c r="CG216" s="104"/>
      <c r="CH216" s="104"/>
    </row>
    <row r="217" spans="1:86">
      <c r="A217" s="104"/>
      <c r="B217" s="104"/>
      <c r="C217" s="104"/>
      <c r="D217" s="104"/>
      <c r="E217" s="104"/>
      <c r="F217" s="104"/>
      <c r="G217" s="104"/>
      <c r="H217" s="104"/>
      <c r="I217" s="104"/>
      <c r="AO217" s="104"/>
      <c r="AP217" s="104"/>
      <c r="AQ217" s="104"/>
      <c r="AR217" s="104"/>
      <c r="AS217" s="104"/>
      <c r="AT217" s="104"/>
      <c r="AU217" s="104"/>
      <c r="AV217" s="104"/>
      <c r="AW217" s="104"/>
      <c r="AX217" s="104"/>
      <c r="AY217" s="104"/>
      <c r="AZ217" s="104"/>
      <c r="BA217" s="104"/>
      <c r="BB217" s="104"/>
      <c r="BC217" s="104"/>
      <c r="BD217" s="104"/>
      <c r="BE217" s="104"/>
      <c r="BF217" s="104"/>
      <c r="BG217" s="104"/>
      <c r="BH217" s="104"/>
      <c r="BI217" s="104"/>
      <c r="BJ217" s="104"/>
      <c r="BK217" s="104"/>
      <c r="BL217" s="104"/>
      <c r="BM217" s="104"/>
      <c r="BN217" s="104"/>
      <c r="BO217" s="104"/>
      <c r="BP217" s="104"/>
      <c r="BQ217" s="104"/>
      <c r="BR217" s="104"/>
      <c r="BS217" s="104"/>
      <c r="BT217" s="104"/>
      <c r="BU217" s="104"/>
      <c r="BV217" s="104"/>
      <c r="BW217" s="104"/>
      <c r="BX217" s="104"/>
      <c r="BY217" s="104"/>
      <c r="BZ217" s="104"/>
      <c r="CA217" s="104"/>
      <c r="CB217" s="104"/>
      <c r="CC217" s="104"/>
      <c r="CD217" s="104"/>
      <c r="CE217" s="104"/>
      <c r="CF217" s="104"/>
      <c r="CG217" s="104"/>
      <c r="CH217" s="104"/>
    </row>
    <row r="218" spans="1:86">
      <c r="A218" s="104"/>
      <c r="B218" s="104"/>
      <c r="C218" s="104"/>
      <c r="D218" s="104"/>
      <c r="E218" s="104"/>
      <c r="F218" s="104"/>
      <c r="G218" s="104"/>
      <c r="H218" s="104"/>
      <c r="I218" s="104"/>
      <c r="AO218" s="104"/>
      <c r="AP218" s="104"/>
      <c r="AQ218" s="104"/>
      <c r="AR218" s="104"/>
      <c r="AS218" s="104"/>
      <c r="AT218" s="104"/>
      <c r="AU218" s="104"/>
      <c r="AV218" s="104"/>
      <c r="AW218" s="104"/>
      <c r="AX218" s="104"/>
      <c r="AY218" s="104"/>
      <c r="AZ218" s="104"/>
      <c r="BA218" s="104"/>
      <c r="BB218" s="104"/>
      <c r="BC218" s="104"/>
      <c r="BD218" s="104"/>
      <c r="BE218" s="104"/>
      <c r="BF218" s="104"/>
      <c r="BG218" s="104"/>
      <c r="BH218" s="104"/>
      <c r="BI218" s="104"/>
      <c r="BJ218" s="104"/>
      <c r="BK218" s="104"/>
      <c r="BL218" s="104"/>
      <c r="BM218" s="104"/>
      <c r="BN218" s="104"/>
      <c r="BO218" s="104"/>
      <c r="BP218" s="104"/>
      <c r="BQ218" s="104"/>
      <c r="BR218" s="104"/>
      <c r="BS218" s="104"/>
      <c r="BT218" s="104"/>
      <c r="BU218" s="104"/>
      <c r="BV218" s="104"/>
      <c r="BW218" s="104"/>
      <c r="BX218" s="104"/>
      <c r="BY218" s="104"/>
      <c r="BZ218" s="104"/>
      <c r="CA218" s="104"/>
      <c r="CB218" s="104"/>
      <c r="CC218" s="104"/>
      <c r="CD218" s="104"/>
      <c r="CE218" s="104"/>
      <c r="CF218" s="104"/>
      <c r="CG218" s="104"/>
      <c r="CH218" s="104"/>
    </row>
    <row r="219" spans="1:86">
      <c r="A219" s="104"/>
      <c r="B219" s="104"/>
      <c r="C219" s="104"/>
      <c r="D219" s="104"/>
      <c r="E219" s="104"/>
      <c r="F219" s="104"/>
      <c r="G219" s="104"/>
      <c r="H219" s="104"/>
      <c r="I219" s="104"/>
      <c r="AO219" s="104"/>
      <c r="AP219" s="104"/>
      <c r="AQ219" s="104"/>
      <c r="AR219" s="104"/>
      <c r="AS219" s="104"/>
      <c r="AT219" s="104"/>
      <c r="AU219" s="104"/>
      <c r="AV219" s="104"/>
      <c r="AW219" s="104"/>
      <c r="AX219" s="104"/>
      <c r="AY219" s="104"/>
      <c r="AZ219" s="104"/>
      <c r="BA219" s="104"/>
      <c r="BB219" s="104"/>
      <c r="BC219" s="104"/>
      <c r="BD219" s="104"/>
      <c r="BE219" s="104"/>
      <c r="BF219" s="104"/>
      <c r="BG219" s="104"/>
      <c r="BH219" s="104"/>
      <c r="BI219" s="104"/>
      <c r="BJ219" s="104"/>
      <c r="BK219" s="104"/>
      <c r="BL219" s="104"/>
      <c r="BM219" s="104"/>
      <c r="BN219" s="104"/>
      <c r="BO219" s="104"/>
      <c r="BP219" s="104"/>
      <c r="BQ219" s="104"/>
      <c r="BR219" s="104"/>
      <c r="BS219" s="104"/>
      <c r="BT219" s="104"/>
      <c r="BU219" s="104"/>
      <c r="BV219" s="104"/>
      <c r="BW219" s="104"/>
      <c r="BX219" s="104"/>
      <c r="BY219" s="104"/>
      <c r="BZ219" s="104"/>
      <c r="CA219" s="104"/>
      <c r="CB219" s="104"/>
      <c r="CC219" s="104"/>
      <c r="CD219" s="104"/>
      <c r="CE219" s="104"/>
      <c r="CF219" s="104"/>
      <c r="CG219" s="104"/>
      <c r="CH219" s="104"/>
    </row>
    <row r="220" spans="1:86">
      <c r="A220" s="104"/>
      <c r="B220" s="104"/>
      <c r="C220" s="104"/>
      <c r="D220" s="104"/>
      <c r="E220" s="104"/>
      <c r="F220" s="104"/>
      <c r="G220" s="104"/>
      <c r="H220" s="104"/>
      <c r="I220" s="104"/>
      <c r="AO220" s="104"/>
      <c r="AP220" s="104"/>
      <c r="AQ220" s="104"/>
      <c r="AR220" s="104"/>
      <c r="AS220" s="104"/>
      <c r="AT220" s="104"/>
      <c r="AU220" s="104"/>
      <c r="AV220" s="104"/>
      <c r="AW220" s="104"/>
      <c r="AX220" s="104"/>
      <c r="AY220" s="104"/>
      <c r="AZ220" s="104"/>
      <c r="BA220" s="104"/>
      <c r="BB220" s="104"/>
      <c r="BC220" s="104"/>
      <c r="BD220" s="104"/>
      <c r="BE220" s="104"/>
      <c r="BF220" s="104"/>
      <c r="BG220" s="104"/>
      <c r="BH220" s="104"/>
      <c r="BI220" s="104"/>
      <c r="BJ220" s="104"/>
      <c r="BK220" s="104"/>
      <c r="BL220" s="104"/>
      <c r="BM220" s="104"/>
      <c r="BN220" s="104"/>
      <c r="BO220" s="104"/>
      <c r="BP220" s="104"/>
      <c r="BQ220" s="104"/>
      <c r="BR220" s="104"/>
      <c r="BS220" s="104"/>
      <c r="BT220" s="104"/>
      <c r="BU220" s="104"/>
      <c r="BV220" s="104"/>
      <c r="BW220" s="104"/>
      <c r="BX220" s="104"/>
      <c r="BY220" s="104"/>
      <c r="BZ220" s="104"/>
      <c r="CA220" s="104"/>
      <c r="CB220" s="104"/>
      <c r="CC220" s="104"/>
      <c r="CD220" s="104"/>
      <c r="CE220" s="104"/>
      <c r="CF220" s="104"/>
      <c r="CG220" s="104"/>
      <c r="CH220" s="104"/>
    </row>
    <row r="221" spans="1:86">
      <c r="A221" s="104"/>
      <c r="B221" s="104"/>
      <c r="C221" s="104"/>
      <c r="D221" s="104"/>
      <c r="E221" s="104"/>
      <c r="F221" s="104"/>
      <c r="G221" s="104"/>
      <c r="H221" s="104"/>
      <c r="I221" s="104"/>
      <c r="AO221" s="104"/>
      <c r="AP221" s="104"/>
      <c r="AQ221" s="104"/>
      <c r="AR221" s="104"/>
      <c r="AS221" s="104"/>
      <c r="AT221" s="104"/>
      <c r="AU221" s="104"/>
      <c r="AV221" s="104"/>
      <c r="AW221" s="104"/>
      <c r="AX221" s="104"/>
      <c r="AY221" s="104"/>
      <c r="AZ221" s="104"/>
      <c r="BA221" s="104"/>
      <c r="BB221" s="104"/>
      <c r="BC221" s="104"/>
      <c r="BD221" s="104"/>
      <c r="BE221" s="104"/>
      <c r="BF221" s="104"/>
      <c r="BG221" s="104"/>
      <c r="BH221" s="104"/>
      <c r="BI221" s="104"/>
      <c r="BJ221" s="104"/>
      <c r="BK221" s="104"/>
      <c r="BL221" s="104"/>
      <c r="BM221" s="104"/>
      <c r="BN221" s="104"/>
      <c r="BO221" s="104"/>
      <c r="BP221" s="104"/>
      <c r="BQ221" s="104"/>
      <c r="BR221" s="104"/>
      <c r="BS221" s="104"/>
      <c r="BT221" s="104"/>
      <c r="BU221" s="104"/>
      <c r="BV221" s="104"/>
      <c r="BW221" s="104"/>
      <c r="BX221" s="104"/>
      <c r="BY221" s="104"/>
      <c r="BZ221" s="104"/>
      <c r="CA221" s="104"/>
      <c r="CB221" s="104"/>
      <c r="CC221" s="104"/>
      <c r="CD221" s="104"/>
      <c r="CE221" s="104"/>
      <c r="CF221" s="104"/>
      <c r="CG221" s="104"/>
      <c r="CH221" s="104"/>
    </row>
    <row r="222" spans="1:86">
      <c r="A222" s="104"/>
      <c r="B222" s="104"/>
      <c r="C222" s="104"/>
      <c r="D222" s="104"/>
      <c r="E222" s="104"/>
      <c r="F222" s="104"/>
      <c r="G222" s="104"/>
      <c r="H222" s="104"/>
      <c r="I222" s="104"/>
      <c r="AO222" s="104"/>
      <c r="AP222" s="104"/>
      <c r="AQ222" s="104"/>
      <c r="AR222" s="104"/>
      <c r="AS222" s="104"/>
      <c r="AT222" s="104"/>
      <c r="AU222" s="104"/>
      <c r="AV222" s="104"/>
      <c r="AW222" s="104"/>
      <c r="AX222" s="104"/>
      <c r="AY222" s="104"/>
      <c r="AZ222" s="104"/>
      <c r="BA222" s="104"/>
      <c r="BB222" s="104"/>
      <c r="BC222" s="104"/>
      <c r="BD222" s="104"/>
      <c r="BE222" s="104"/>
      <c r="BF222" s="104"/>
      <c r="BG222" s="104"/>
      <c r="BH222" s="104"/>
      <c r="BI222" s="104"/>
      <c r="BJ222" s="104"/>
      <c r="BK222" s="104"/>
      <c r="BL222" s="104"/>
      <c r="BM222" s="104"/>
      <c r="BN222" s="104"/>
      <c r="BO222" s="104"/>
      <c r="BP222" s="104"/>
      <c r="BQ222" s="104"/>
      <c r="BR222" s="104"/>
      <c r="BS222" s="104"/>
      <c r="BT222" s="104"/>
      <c r="BU222" s="104"/>
      <c r="BV222" s="104"/>
      <c r="BW222" s="104"/>
      <c r="BX222" s="104"/>
      <c r="BY222" s="104"/>
      <c r="BZ222" s="104"/>
      <c r="CA222" s="104"/>
      <c r="CB222" s="104"/>
      <c r="CC222" s="104"/>
      <c r="CD222" s="104"/>
      <c r="CE222" s="104"/>
      <c r="CF222" s="104"/>
      <c r="CG222" s="104"/>
      <c r="CH222" s="104"/>
    </row>
    <row r="223" spans="1:86">
      <c r="A223" s="104"/>
      <c r="B223" s="104"/>
      <c r="C223" s="104"/>
      <c r="D223" s="104"/>
      <c r="E223" s="104"/>
      <c r="F223" s="104"/>
      <c r="G223" s="104"/>
      <c r="H223" s="104"/>
      <c r="I223" s="104"/>
      <c r="AO223" s="104"/>
      <c r="AP223" s="104"/>
      <c r="AQ223" s="104"/>
      <c r="AR223" s="104"/>
      <c r="AS223" s="104"/>
      <c r="AT223" s="104"/>
      <c r="AU223" s="104"/>
      <c r="AV223" s="104"/>
      <c r="AW223" s="104"/>
      <c r="AX223" s="104"/>
      <c r="AY223" s="104"/>
      <c r="AZ223" s="104"/>
      <c r="BA223" s="104"/>
      <c r="BB223" s="104"/>
      <c r="BC223" s="104"/>
      <c r="BD223" s="104"/>
      <c r="BE223" s="104"/>
      <c r="BF223" s="104"/>
      <c r="BG223" s="104"/>
      <c r="BH223" s="104"/>
      <c r="BI223" s="104"/>
      <c r="BJ223" s="104"/>
      <c r="BK223" s="104"/>
      <c r="BL223" s="104"/>
      <c r="BM223" s="104"/>
      <c r="BN223" s="104"/>
      <c r="BO223" s="104"/>
      <c r="BP223" s="104"/>
      <c r="BQ223" s="104"/>
      <c r="BR223" s="104"/>
      <c r="BS223" s="104"/>
      <c r="BT223" s="104"/>
      <c r="BU223" s="104"/>
      <c r="BV223" s="104"/>
      <c r="BW223" s="104"/>
      <c r="BX223" s="104"/>
      <c r="BY223" s="104"/>
      <c r="BZ223" s="104"/>
      <c r="CA223" s="104"/>
      <c r="CB223" s="104"/>
      <c r="CC223" s="104"/>
      <c r="CD223" s="104"/>
      <c r="CE223" s="104"/>
      <c r="CF223" s="104"/>
      <c r="CG223" s="104"/>
      <c r="CH223" s="104"/>
    </row>
    <row r="224" spans="1:86">
      <c r="A224" s="104"/>
      <c r="B224" s="104"/>
      <c r="C224" s="104"/>
      <c r="D224" s="104"/>
      <c r="E224" s="104"/>
      <c r="F224" s="104"/>
      <c r="G224" s="104"/>
      <c r="H224" s="104"/>
      <c r="I224" s="104"/>
      <c r="AO224" s="104"/>
      <c r="AP224" s="104"/>
      <c r="AQ224" s="104"/>
      <c r="AR224" s="104"/>
      <c r="AS224" s="104"/>
      <c r="AT224" s="104"/>
      <c r="AU224" s="104"/>
      <c r="AV224" s="104"/>
      <c r="AW224" s="104"/>
      <c r="AX224" s="104"/>
      <c r="AY224" s="104"/>
      <c r="AZ224" s="104"/>
      <c r="BA224" s="104"/>
      <c r="BB224" s="104"/>
      <c r="BC224" s="104"/>
      <c r="BD224" s="104"/>
      <c r="BE224" s="104"/>
      <c r="BF224" s="104"/>
      <c r="BG224" s="104"/>
      <c r="BH224" s="104"/>
      <c r="BI224" s="104"/>
      <c r="BJ224" s="104"/>
      <c r="BK224" s="104"/>
      <c r="BL224" s="104"/>
      <c r="BM224" s="104"/>
      <c r="BN224" s="104"/>
      <c r="BO224" s="104"/>
      <c r="BP224" s="104"/>
      <c r="BQ224" s="104"/>
      <c r="BR224" s="104"/>
      <c r="BS224" s="104"/>
      <c r="BT224" s="104"/>
      <c r="BU224" s="104"/>
      <c r="BV224" s="104"/>
      <c r="BW224" s="104"/>
      <c r="BX224" s="104"/>
      <c r="BY224" s="104"/>
      <c r="BZ224" s="104"/>
      <c r="CA224" s="104"/>
      <c r="CB224" s="104"/>
      <c r="CC224" s="104"/>
      <c r="CD224" s="104"/>
      <c r="CE224" s="104"/>
      <c r="CF224" s="104"/>
      <c r="CG224" s="104"/>
      <c r="CH224" s="104"/>
    </row>
    <row r="225" spans="1:86">
      <c r="A225" s="104"/>
      <c r="B225" s="104"/>
      <c r="C225" s="104"/>
      <c r="D225" s="104"/>
      <c r="E225" s="104"/>
      <c r="F225" s="104"/>
      <c r="G225" s="104"/>
      <c r="H225" s="104"/>
      <c r="I225" s="104"/>
      <c r="AO225" s="104"/>
      <c r="AP225" s="104"/>
      <c r="AQ225" s="104"/>
      <c r="AR225" s="104"/>
      <c r="AS225" s="104"/>
      <c r="AT225" s="104"/>
      <c r="AU225" s="104"/>
      <c r="AV225" s="104"/>
      <c r="AW225" s="104"/>
      <c r="AX225" s="104"/>
      <c r="AY225" s="104"/>
      <c r="AZ225" s="104"/>
      <c r="BA225" s="104"/>
      <c r="BB225" s="104"/>
      <c r="BC225" s="104"/>
      <c r="BD225" s="104"/>
      <c r="BE225" s="104"/>
      <c r="BF225" s="104"/>
      <c r="BG225" s="104"/>
      <c r="BH225" s="104"/>
      <c r="BI225" s="104"/>
      <c r="BJ225" s="104"/>
      <c r="BK225" s="104"/>
      <c r="BL225" s="104"/>
      <c r="BM225" s="104"/>
      <c r="BN225" s="104"/>
      <c r="BO225" s="104"/>
      <c r="BP225" s="104"/>
      <c r="BQ225" s="104"/>
      <c r="BR225" s="104"/>
      <c r="BS225" s="104"/>
      <c r="BT225" s="104"/>
      <c r="BU225" s="104"/>
      <c r="BV225" s="104"/>
      <c r="BW225" s="104"/>
      <c r="BX225" s="104"/>
      <c r="BY225" s="104"/>
      <c r="BZ225" s="104"/>
      <c r="CA225" s="104"/>
      <c r="CB225" s="104"/>
      <c r="CC225" s="104"/>
      <c r="CD225" s="104"/>
      <c r="CE225" s="104"/>
      <c r="CF225" s="104"/>
      <c r="CG225" s="104"/>
      <c r="CH225" s="104"/>
    </row>
    <row r="226" spans="1:86">
      <c r="A226" s="104"/>
      <c r="B226" s="104"/>
      <c r="C226" s="104"/>
      <c r="D226" s="104"/>
      <c r="E226" s="104"/>
      <c r="F226" s="104"/>
      <c r="G226" s="104"/>
      <c r="H226" s="104"/>
      <c r="I226" s="104"/>
      <c r="AO226" s="104"/>
      <c r="AP226" s="104"/>
      <c r="AQ226" s="104"/>
      <c r="AR226" s="104"/>
      <c r="AS226" s="104"/>
      <c r="AT226" s="104"/>
      <c r="AU226" s="104"/>
      <c r="AV226" s="104"/>
      <c r="AW226" s="104"/>
      <c r="AX226" s="104"/>
      <c r="AY226" s="104"/>
      <c r="AZ226" s="104"/>
      <c r="BA226" s="104"/>
      <c r="BB226" s="104"/>
      <c r="BC226" s="104"/>
      <c r="BD226" s="104"/>
      <c r="BE226" s="104"/>
      <c r="BF226" s="104"/>
      <c r="BG226" s="104"/>
      <c r="BH226" s="104"/>
      <c r="BI226" s="104"/>
      <c r="BJ226" s="104"/>
      <c r="BK226" s="104"/>
      <c r="BL226" s="104"/>
      <c r="BM226" s="104"/>
      <c r="BN226" s="104"/>
      <c r="BO226" s="104"/>
      <c r="BP226" s="104"/>
      <c r="BQ226" s="104"/>
      <c r="BR226" s="104"/>
      <c r="BS226" s="104"/>
      <c r="BT226" s="104"/>
      <c r="BU226" s="104"/>
      <c r="BV226" s="104"/>
      <c r="BW226" s="104"/>
      <c r="BX226" s="104"/>
      <c r="BY226" s="104"/>
      <c r="BZ226" s="104"/>
      <c r="CA226" s="104"/>
      <c r="CB226" s="104"/>
      <c r="CC226" s="104"/>
      <c r="CD226" s="104"/>
      <c r="CE226" s="104"/>
      <c r="CF226" s="104"/>
      <c r="CG226" s="104"/>
      <c r="CH226" s="104"/>
    </row>
    <row r="227" spans="1:86">
      <c r="A227" s="104"/>
      <c r="B227" s="104"/>
      <c r="C227" s="104"/>
      <c r="D227" s="104"/>
      <c r="E227" s="104"/>
      <c r="F227" s="104"/>
      <c r="G227" s="104"/>
      <c r="H227" s="104"/>
      <c r="I227" s="104"/>
      <c r="AO227" s="104"/>
      <c r="AP227" s="104"/>
      <c r="AQ227" s="104"/>
      <c r="AR227" s="104"/>
      <c r="AS227" s="104"/>
      <c r="AT227" s="104"/>
      <c r="AU227" s="104"/>
      <c r="AV227" s="104"/>
      <c r="AW227" s="104"/>
      <c r="AX227" s="104"/>
      <c r="AY227" s="104"/>
      <c r="AZ227" s="104"/>
      <c r="BA227" s="104"/>
      <c r="BB227" s="104"/>
      <c r="BC227" s="104"/>
      <c r="BD227" s="104"/>
      <c r="BE227" s="104"/>
      <c r="BF227" s="104"/>
      <c r="BG227" s="104"/>
      <c r="BH227" s="104"/>
      <c r="BI227" s="104"/>
      <c r="BJ227" s="104"/>
      <c r="BK227" s="104"/>
      <c r="BL227" s="104"/>
      <c r="BM227" s="104"/>
      <c r="BN227" s="104"/>
      <c r="BO227" s="104"/>
      <c r="BP227" s="104"/>
      <c r="BQ227" s="104"/>
      <c r="BR227" s="104"/>
      <c r="BS227" s="104"/>
      <c r="BT227" s="104"/>
      <c r="BU227" s="104"/>
      <c r="BV227" s="104"/>
      <c r="BW227" s="104"/>
      <c r="BX227" s="104"/>
      <c r="BY227" s="104"/>
      <c r="BZ227" s="104"/>
      <c r="CA227" s="104"/>
      <c r="CB227" s="104"/>
      <c r="CC227" s="104"/>
      <c r="CD227" s="104"/>
      <c r="CE227" s="104"/>
      <c r="CF227" s="104"/>
      <c r="CG227" s="104"/>
      <c r="CH227" s="104"/>
    </row>
    <row r="228" spans="1:86">
      <c r="A228" s="104"/>
      <c r="B228" s="104"/>
      <c r="C228" s="104"/>
      <c r="D228" s="104"/>
      <c r="E228" s="104"/>
      <c r="F228" s="104"/>
      <c r="G228" s="104"/>
      <c r="H228" s="104"/>
      <c r="I228" s="104"/>
      <c r="AO228" s="104"/>
      <c r="AP228" s="104"/>
      <c r="AQ228" s="104"/>
      <c r="AR228" s="104"/>
      <c r="AS228" s="104"/>
      <c r="AT228" s="104"/>
      <c r="AU228" s="104"/>
      <c r="AV228" s="104"/>
      <c r="AW228" s="104"/>
      <c r="AX228" s="104"/>
      <c r="AY228" s="104"/>
      <c r="AZ228" s="104"/>
      <c r="BA228" s="104"/>
      <c r="BB228" s="104"/>
      <c r="BC228" s="104"/>
      <c r="BD228" s="104"/>
      <c r="BE228" s="104"/>
      <c r="BF228" s="104"/>
      <c r="BG228" s="104"/>
      <c r="BH228" s="104"/>
      <c r="BI228" s="104"/>
      <c r="BJ228" s="104"/>
      <c r="BK228" s="104"/>
      <c r="BL228" s="104"/>
      <c r="BM228" s="104"/>
      <c r="BN228" s="104"/>
      <c r="BO228" s="104"/>
      <c r="BP228" s="104"/>
      <c r="BQ228" s="104"/>
      <c r="BR228" s="104"/>
      <c r="BS228" s="104"/>
      <c r="BT228" s="104"/>
      <c r="BU228" s="104"/>
      <c r="BV228" s="104"/>
      <c r="BW228" s="104"/>
      <c r="BX228" s="104"/>
      <c r="BY228" s="104"/>
      <c r="BZ228" s="104"/>
      <c r="CA228" s="104"/>
      <c r="CB228" s="104"/>
      <c r="CC228" s="104"/>
      <c r="CD228" s="104"/>
      <c r="CE228" s="104"/>
      <c r="CF228" s="104"/>
      <c r="CG228" s="104"/>
      <c r="CH228" s="104"/>
    </row>
    <row r="229" spans="1:86">
      <c r="A229" s="104"/>
      <c r="B229" s="104"/>
      <c r="C229" s="104"/>
      <c r="D229" s="104"/>
      <c r="E229" s="104"/>
      <c r="F229" s="104"/>
      <c r="G229" s="104"/>
      <c r="H229" s="104"/>
      <c r="I229" s="104"/>
      <c r="AO229" s="104"/>
      <c r="AP229" s="104"/>
      <c r="AQ229" s="104"/>
      <c r="AR229" s="104"/>
      <c r="AS229" s="104"/>
      <c r="AT229" s="104"/>
      <c r="AU229" s="104"/>
      <c r="AV229" s="104"/>
      <c r="AW229" s="104"/>
      <c r="AX229" s="104"/>
      <c r="AY229" s="104"/>
      <c r="AZ229" s="104"/>
      <c r="BA229" s="104"/>
      <c r="BB229" s="104"/>
      <c r="BC229" s="104"/>
      <c r="BD229" s="104"/>
      <c r="BE229" s="104"/>
      <c r="BF229" s="104"/>
      <c r="BG229" s="104"/>
      <c r="BH229" s="104"/>
      <c r="BI229" s="104"/>
      <c r="BJ229" s="104"/>
      <c r="BK229" s="104"/>
      <c r="BL229" s="104"/>
      <c r="BM229" s="104"/>
      <c r="BN229" s="104"/>
      <c r="BO229" s="104"/>
      <c r="BP229" s="104"/>
      <c r="BQ229" s="104"/>
      <c r="BR229" s="104"/>
      <c r="BS229" s="104"/>
      <c r="BT229" s="104"/>
      <c r="BU229" s="104"/>
      <c r="BV229" s="104"/>
      <c r="BW229" s="104"/>
      <c r="BX229" s="104"/>
      <c r="BY229" s="104"/>
      <c r="BZ229" s="104"/>
      <c r="CA229" s="104"/>
      <c r="CB229" s="104"/>
      <c r="CC229" s="104"/>
      <c r="CD229" s="104"/>
      <c r="CE229" s="104"/>
      <c r="CF229" s="104"/>
      <c r="CG229" s="104"/>
      <c r="CH229" s="104"/>
    </row>
    <row r="230" spans="1:86">
      <c r="A230" s="104"/>
      <c r="B230" s="104"/>
      <c r="C230" s="104"/>
      <c r="D230" s="104"/>
      <c r="E230" s="104"/>
      <c r="F230" s="104"/>
      <c r="G230" s="104"/>
      <c r="H230" s="104"/>
      <c r="I230" s="104"/>
      <c r="AO230" s="104"/>
      <c r="AP230" s="104"/>
      <c r="AQ230" s="104"/>
      <c r="AR230" s="104"/>
      <c r="AS230" s="104"/>
      <c r="AT230" s="104"/>
      <c r="AU230" s="104"/>
      <c r="AV230" s="104"/>
      <c r="AW230" s="104"/>
      <c r="AX230" s="104"/>
      <c r="AY230" s="104"/>
      <c r="AZ230" s="104"/>
      <c r="BA230" s="104"/>
      <c r="BB230" s="104"/>
      <c r="BC230" s="104"/>
      <c r="BD230" s="104"/>
      <c r="BE230" s="104"/>
      <c r="BF230" s="104"/>
      <c r="BG230" s="104"/>
      <c r="BH230" s="104"/>
      <c r="BI230" s="104"/>
      <c r="BJ230" s="104"/>
      <c r="BK230" s="104"/>
      <c r="BL230" s="104"/>
      <c r="BM230" s="104"/>
      <c r="BN230" s="104"/>
      <c r="BO230" s="104"/>
      <c r="BP230" s="104"/>
      <c r="BQ230" s="104"/>
      <c r="BR230" s="104"/>
      <c r="BS230" s="104"/>
      <c r="BT230" s="104"/>
      <c r="BU230" s="104"/>
      <c r="BV230" s="104"/>
      <c r="BW230" s="104"/>
      <c r="BX230" s="104"/>
      <c r="BY230" s="104"/>
      <c r="BZ230" s="104"/>
      <c r="CA230" s="104"/>
      <c r="CB230" s="104"/>
      <c r="CC230" s="104"/>
      <c r="CD230" s="104"/>
      <c r="CE230" s="104"/>
      <c r="CF230" s="104"/>
      <c r="CG230" s="104"/>
      <c r="CH230" s="104"/>
    </row>
    <row r="231" spans="1:86">
      <c r="A231" s="104"/>
      <c r="B231" s="104"/>
      <c r="C231" s="104"/>
      <c r="D231" s="104"/>
      <c r="E231" s="104"/>
      <c r="F231" s="104"/>
      <c r="G231" s="104"/>
      <c r="H231" s="104"/>
      <c r="I231" s="104"/>
      <c r="AO231" s="104"/>
      <c r="AP231" s="104"/>
      <c r="AQ231" s="104"/>
      <c r="AR231" s="104"/>
      <c r="AS231" s="104"/>
      <c r="AT231" s="104"/>
      <c r="AU231" s="104"/>
      <c r="AV231" s="104"/>
      <c r="AW231" s="104"/>
      <c r="AX231" s="104"/>
      <c r="AY231" s="104"/>
      <c r="AZ231" s="104"/>
      <c r="BA231" s="104"/>
      <c r="BB231" s="104"/>
      <c r="BC231" s="104"/>
      <c r="BD231" s="104"/>
      <c r="BE231" s="104"/>
      <c r="BF231" s="104"/>
      <c r="BG231" s="104"/>
      <c r="BH231" s="104"/>
      <c r="BI231" s="104"/>
      <c r="BJ231" s="104"/>
      <c r="BK231" s="104"/>
      <c r="BL231" s="104"/>
      <c r="BM231" s="104"/>
      <c r="BN231" s="104"/>
      <c r="BO231" s="104"/>
      <c r="BP231" s="104"/>
      <c r="BQ231" s="104"/>
      <c r="BR231" s="104"/>
      <c r="BS231" s="104"/>
      <c r="BT231" s="104"/>
      <c r="BU231" s="104"/>
      <c r="BV231" s="104"/>
      <c r="BW231" s="104"/>
      <c r="BX231" s="104"/>
      <c r="BY231" s="104"/>
      <c r="BZ231" s="104"/>
      <c r="CA231" s="104"/>
      <c r="CB231" s="104"/>
      <c r="CC231" s="104"/>
      <c r="CD231" s="104"/>
      <c r="CE231" s="104"/>
      <c r="CF231" s="104"/>
      <c r="CG231" s="104"/>
      <c r="CH231" s="104"/>
    </row>
    <row r="232" spans="1:86">
      <c r="A232" s="104"/>
      <c r="B232" s="104"/>
      <c r="C232" s="104"/>
      <c r="D232" s="104"/>
      <c r="E232" s="104"/>
      <c r="F232" s="104"/>
      <c r="G232" s="104"/>
      <c r="H232" s="104"/>
      <c r="I232" s="104"/>
      <c r="AO232" s="104"/>
      <c r="AP232" s="104"/>
      <c r="AQ232" s="104"/>
      <c r="AR232" s="104"/>
      <c r="AS232" s="104"/>
      <c r="AT232" s="104"/>
      <c r="AU232" s="104"/>
      <c r="AV232" s="104"/>
      <c r="AW232" s="104"/>
      <c r="AX232" s="104"/>
      <c r="AY232" s="104"/>
      <c r="AZ232" s="104"/>
      <c r="BA232" s="104"/>
      <c r="BB232" s="104"/>
      <c r="BC232" s="104"/>
      <c r="BD232" s="104"/>
      <c r="BE232" s="104"/>
      <c r="BF232" s="104"/>
      <c r="BG232" s="104"/>
      <c r="BH232" s="104"/>
      <c r="BI232" s="104"/>
      <c r="BJ232" s="104"/>
      <c r="BK232" s="104"/>
      <c r="BL232" s="104"/>
      <c r="BM232" s="104"/>
      <c r="BN232" s="104"/>
      <c r="BO232" s="104"/>
      <c r="BP232" s="104"/>
      <c r="BQ232" s="104"/>
      <c r="BR232" s="104"/>
      <c r="BS232" s="104"/>
      <c r="BT232" s="104"/>
      <c r="BU232" s="104"/>
      <c r="BV232" s="104"/>
      <c r="BW232" s="104"/>
      <c r="BX232" s="104"/>
      <c r="BY232" s="104"/>
      <c r="BZ232" s="104"/>
      <c r="CA232" s="104"/>
      <c r="CB232" s="104"/>
      <c r="CC232" s="104"/>
      <c r="CD232" s="104"/>
      <c r="CE232" s="104"/>
      <c r="CF232" s="104"/>
      <c r="CG232" s="104"/>
      <c r="CH232" s="104"/>
    </row>
    <row r="233" spans="1:86">
      <c r="A233" s="104"/>
      <c r="B233" s="104"/>
      <c r="C233" s="104"/>
      <c r="D233" s="104"/>
      <c r="E233" s="104"/>
      <c r="F233" s="104"/>
      <c r="G233" s="104"/>
      <c r="H233" s="104"/>
      <c r="I233" s="104"/>
      <c r="AO233" s="104"/>
      <c r="AP233" s="104"/>
      <c r="AQ233" s="104"/>
      <c r="AR233" s="104"/>
      <c r="AS233" s="104"/>
      <c r="AT233" s="104"/>
      <c r="AU233" s="104"/>
      <c r="AV233" s="104"/>
      <c r="AW233" s="104"/>
      <c r="AX233" s="104"/>
      <c r="AY233" s="104"/>
      <c r="AZ233" s="104"/>
      <c r="BA233" s="104"/>
      <c r="BB233" s="104"/>
      <c r="BC233" s="104"/>
      <c r="BD233" s="104"/>
      <c r="BE233" s="104"/>
      <c r="BF233" s="104"/>
      <c r="BG233" s="104"/>
      <c r="BH233" s="104"/>
      <c r="BI233" s="104"/>
      <c r="BJ233" s="104"/>
      <c r="BK233" s="104"/>
      <c r="BL233" s="104"/>
      <c r="BM233" s="104"/>
      <c r="BN233" s="104"/>
      <c r="BO233" s="104"/>
      <c r="BP233" s="104"/>
      <c r="BQ233" s="104"/>
      <c r="BR233" s="104"/>
      <c r="BS233" s="104"/>
      <c r="BT233" s="104"/>
      <c r="BU233" s="104"/>
      <c r="BV233" s="104"/>
      <c r="BW233" s="104"/>
      <c r="BX233" s="104"/>
      <c r="BY233" s="104"/>
      <c r="BZ233" s="104"/>
      <c r="CA233" s="104"/>
      <c r="CB233" s="104"/>
      <c r="CC233" s="104"/>
      <c r="CD233" s="104"/>
      <c r="CE233" s="104"/>
      <c r="CF233" s="104"/>
      <c r="CG233" s="104"/>
      <c r="CH233" s="104"/>
    </row>
    <row r="234" spans="1:86">
      <c r="A234" s="104"/>
      <c r="B234" s="104"/>
      <c r="C234" s="104"/>
      <c r="D234" s="104"/>
      <c r="E234" s="104"/>
      <c r="F234" s="104"/>
      <c r="G234" s="104"/>
      <c r="H234" s="104"/>
      <c r="I234" s="104"/>
      <c r="AO234" s="104"/>
      <c r="AP234" s="104"/>
      <c r="AQ234" s="104"/>
      <c r="AR234" s="104"/>
      <c r="AS234" s="104"/>
      <c r="AT234" s="104"/>
      <c r="AU234" s="104"/>
      <c r="AV234" s="104"/>
      <c r="AW234" s="104"/>
      <c r="AX234" s="104"/>
      <c r="AY234" s="104"/>
      <c r="AZ234" s="104"/>
      <c r="BA234" s="104"/>
      <c r="BB234" s="104"/>
      <c r="BC234" s="104"/>
      <c r="BD234" s="104"/>
      <c r="BE234" s="104"/>
      <c r="BF234" s="104"/>
      <c r="BG234" s="104"/>
      <c r="BH234" s="104"/>
      <c r="BI234" s="104"/>
      <c r="BJ234" s="104"/>
      <c r="BK234" s="104"/>
      <c r="BL234" s="104"/>
      <c r="BM234" s="104"/>
      <c r="BN234" s="104"/>
      <c r="BO234" s="104"/>
      <c r="BP234" s="104"/>
      <c r="BQ234" s="104"/>
      <c r="BR234" s="104"/>
      <c r="BS234" s="104"/>
      <c r="BT234" s="104"/>
      <c r="BU234" s="104"/>
      <c r="BV234" s="104"/>
      <c r="BW234" s="104"/>
      <c r="BX234" s="104"/>
      <c r="BY234" s="104"/>
      <c r="BZ234" s="104"/>
      <c r="CA234" s="104"/>
      <c r="CB234" s="104"/>
      <c r="CC234" s="104"/>
      <c r="CD234" s="104"/>
      <c r="CE234" s="104"/>
      <c r="CF234" s="104"/>
      <c r="CG234" s="104"/>
      <c r="CH234" s="104"/>
    </row>
    <row r="235" spans="1:86">
      <c r="A235" s="104"/>
      <c r="B235" s="104"/>
      <c r="C235" s="104"/>
      <c r="D235" s="104"/>
      <c r="E235" s="104"/>
      <c r="F235" s="104"/>
      <c r="G235" s="104"/>
      <c r="H235" s="104"/>
      <c r="I235" s="104"/>
      <c r="AO235" s="104"/>
      <c r="AP235" s="104"/>
      <c r="AQ235" s="104"/>
      <c r="AR235" s="104"/>
      <c r="AS235" s="104"/>
      <c r="AT235" s="104"/>
      <c r="AU235" s="104"/>
      <c r="AV235" s="104"/>
      <c r="AW235" s="104"/>
      <c r="AX235" s="104"/>
      <c r="AY235" s="104"/>
      <c r="AZ235" s="104"/>
      <c r="BA235" s="104"/>
      <c r="BB235" s="104"/>
      <c r="BC235" s="104"/>
      <c r="BD235" s="104"/>
      <c r="BE235" s="104"/>
      <c r="BF235" s="104"/>
      <c r="BG235" s="104"/>
      <c r="BH235" s="104"/>
      <c r="BI235" s="104"/>
      <c r="BJ235" s="104"/>
      <c r="BK235" s="104"/>
      <c r="BL235" s="104"/>
      <c r="BM235" s="104"/>
      <c r="BN235" s="104"/>
      <c r="BO235" s="104"/>
      <c r="BP235" s="104"/>
      <c r="BQ235" s="104"/>
      <c r="BR235" s="104"/>
      <c r="BS235" s="104"/>
      <c r="BT235" s="104"/>
      <c r="BU235" s="104"/>
      <c r="BV235" s="104"/>
      <c r="BW235" s="104"/>
      <c r="BX235" s="104"/>
      <c r="BY235" s="104"/>
      <c r="BZ235" s="104"/>
      <c r="CA235" s="104"/>
      <c r="CB235" s="104"/>
      <c r="CC235" s="104"/>
      <c r="CD235" s="104"/>
      <c r="CE235" s="104"/>
      <c r="CF235" s="104"/>
      <c r="CG235" s="104"/>
      <c r="CH235" s="104"/>
    </row>
    <row r="236" spans="1:86">
      <c r="A236" s="104"/>
      <c r="B236" s="104"/>
      <c r="C236" s="104"/>
      <c r="D236" s="104"/>
      <c r="E236" s="104"/>
      <c r="F236" s="104"/>
      <c r="G236" s="104"/>
      <c r="H236" s="104"/>
      <c r="I236" s="104"/>
      <c r="AO236" s="104"/>
      <c r="AP236" s="104"/>
      <c r="AQ236" s="104"/>
      <c r="AR236" s="104"/>
      <c r="AS236" s="104"/>
      <c r="AT236" s="104"/>
      <c r="AU236" s="104"/>
      <c r="AV236" s="104"/>
      <c r="AW236" s="104"/>
      <c r="AX236" s="104"/>
      <c r="AY236" s="104"/>
      <c r="AZ236" s="104"/>
      <c r="BA236" s="104"/>
      <c r="BB236" s="104"/>
      <c r="BC236" s="104"/>
      <c r="BD236" s="104"/>
      <c r="BE236" s="104"/>
      <c r="BF236" s="104"/>
      <c r="BG236" s="104"/>
      <c r="BH236" s="104"/>
      <c r="BI236" s="104"/>
      <c r="BJ236" s="104"/>
      <c r="BK236" s="104"/>
      <c r="BL236" s="104"/>
      <c r="BM236" s="104"/>
      <c r="BN236" s="104"/>
      <c r="BO236" s="104"/>
      <c r="BP236" s="104"/>
      <c r="BQ236" s="104"/>
      <c r="BR236" s="104"/>
      <c r="BS236" s="104"/>
      <c r="BT236" s="104"/>
      <c r="BU236" s="104"/>
      <c r="BV236" s="104"/>
      <c r="BW236" s="104"/>
      <c r="BX236" s="104"/>
      <c r="BY236" s="104"/>
      <c r="BZ236" s="104"/>
      <c r="CA236" s="104"/>
      <c r="CB236" s="104"/>
      <c r="CC236" s="104"/>
      <c r="CD236" s="104"/>
      <c r="CE236" s="104"/>
      <c r="CF236" s="104"/>
      <c r="CG236" s="104"/>
      <c r="CH236" s="104"/>
    </row>
    <row r="237" spans="1:86">
      <c r="A237" s="104"/>
      <c r="B237" s="104"/>
      <c r="C237" s="104"/>
      <c r="D237" s="104"/>
      <c r="E237" s="104"/>
      <c r="F237" s="104"/>
      <c r="G237" s="104"/>
      <c r="H237" s="104"/>
      <c r="I237" s="104"/>
      <c r="AO237" s="104"/>
      <c r="AP237" s="104"/>
      <c r="AQ237" s="104"/>
      <c r="AR237" s="104"/>
      <c r="AS237" s="104"/>
      <c r="AT237" s="104"/>
      <c r="AU237" s="104"/>
      <c r="AV237" s="104"/>
      <c r="AW237" s="104"/>
      <c r="AX237" s="104"/>
      <c r="AY237" s="104"/>
      <c r="AZ237" s="104"/>
      <c r="BA237" s="104"/>
      <c r="BB237" s="104"/>
      <c r="BC237" s="104"/>
      <c r="BD237" s="104"/>
      <c r="BE237" s="104"/>
      <c r="BF237" s="104"/>
      <c r="BG237" s="104"/>
      <c r="BH237" s="104"/>
      <c r="BI237" s="104"/>
      <c r="BJ237" s="104"/>
      <c r="BK237" s="104"/>
      <c r="BL237" s="104"/>
      <c r="BM237" s="104"/>
      <c r="BN237" s="104"/>
      <c r="BO237" s="104"/>
      <c r="BP237" s="104"/>
      <c r="BQ237" s="104"/>
      <c r="BR237" s="104"/>
      <c r="BS237" s="104"/>
      <c r="BT237" s="104"/>
      <c r="BU237" s="104"/>
      <c r="BV237" s="104"/>
      <c r="BW237" s="104"/>
      <c r="BX237" s="104"/>
      <c r="BY237" s="104"/>
      <c r="BZ237" s="104"/>
      <c r="CA237" s="104"/>
      <c r="CB237" s="104"/>
      <c r="CC237" s="104"/>
      <c r="CD237" s="104"/>
      <c r="CE237" s="104"/>
      <c r="CF237" s="104"/>
      <c r="CG237" s="104"/>
      <c r="CH237" s="104"/>
    </row>
    <row r="238" spans="1:86">
      <c r="A238" s="104"/>
      <c r="B238" s="104"/>
      <c r="C238" s="104"/>
      <c r="D238" s="104"/>
      <c r="E238" s="104"/>
      <c r="F238" s="104"/>
      <c r="G238" s="104"/>
      <c r="H238" s="104"/>
      <c r="I238" s="104"/>
      <c r="AO238" s="104"/>
      <c r="AP238" s="104"/>
      <c r="AQ238" s="104"/>
      <c r="AR238" s="104"/>
      <c r="AS238" s="104"/>
      <c r="AT238" s="104"/>
      <c r="AU238" s="104"/>
      <c r="AV238" s="104"/>
      <c r="AW238" s="104"/>
      <c r="AX238" s="104"/>
      <c r="AY238" s="104"/>
      <c r="AZ238" s="104"/>
      <c r="BA238" s="104"/>
      <c r="BB238" s="104"/>
      <c r="BC238" s="104"/>
      <c r="BD238" s="104"/>
      <c r="BE238" s="104"/>
      <c r="BF238" s="104"/>
      <c r="BG238" s="104"/>
      <c r="BH238" s="104"/>
      <c r="BI238" s="104"/>
      <c r="BJ238" s="104"/>
      <c r="BK238" s="104"/>
      <c r="BL238" s="104"/>
      <c r="BM238" s="104"/>
      <c r="BN238" s="104"/>
      <c r="BO238" s="104"/>
      <c r="BP238" s="104"/>
      <c r="BQ238" s="104"/>
      <c r="BR238" s="104"/>
      <c r="BS238" s="104"/>
      <c r="BT238" s="104"/>
      <c r="BU238" s="104"/>
      <c r="BV238" s="104"/>
      <c r="BW238" s="104"/>
      <c r="BX238" s="104"/>
      <c r="BY238" s="104"/>
      <c r="BZ238" s="104"/>
      <c r="CA238" s="104"/>
      <c r="CB238" s="104"/>
      <c r="CC238" s="104"/>
      <c r="CD238" s="104"/>
      <c r="CE238" s="104"/>
      <c r="CF238" s="104"/>
      <c r="CG238" s="104"/>
      <c r="CH238" s="104"/>
    </row>
    <row r="239" spans="1:86">
      <c r="A239" s="104"/>
      <c r="B239" s="104"/>
      <c r="C239" s="104"/>
      <c r="D239" s="104"/>
      <c r="E239" s="104"/>
      <c r="F239" s="104"/>
      <c r="G239" s="104"/>
      <c r="H239" s="104"/>
      <c r="I239" s="104"/>
      <c r="AO239" s="104"/>
      <c r="AP239" s="104"/>
      <c r="AQ239" s="104"/>
      <c r="AR239" s="104"/>
      <c r="AS239" s="104"/>
      <c r="AT239" s="104"/>
      <c r="AU239" s="104"/>
      <c r="AV239" s="104"/>
      <c r="AW239" s="104"/>
      <c r="AX239" s="104"/>
      <c r="AY239" s="104"/>
      <c r="AZ239" s="104"/>
      <c r="BA239" s="104"/>
      <c r="BB239" s="104"/>
      <c r="BC239" s="104"/>
      <c r="BD239" s="104"/>
      <c r="BE239" s="104"/>
      <c r="BF239" s="104"/>
      <c r="BG239" s="104"/>
      <c r="BH239" s="104"/>
      <c r="BI239" s="104"/>
      <c r="BJ239" s="104"/>
      <c r="BK239" s="104"/>
      <c r="BL239" s="104"/>
      <c r="BM239" s="104"/>
      <c r="BN239" s="104"/>
      <c r="BO239" s="104"/>
      <c r="BP239" s="104"/>
      <c r="BQ239" s="104"/>
      <c r="BR239" s="104"/>
      <c r="BS239" s="104"/>
      <c r="BT239" s="104"/>
      <c r="BU239" s="104"/>
      <c r="BV239" s="104"/>
      <c r="BW239" s="104"/>
      <c r="BX239" s="104"/>
      <c r="BY239" s="104"/>
      <c r="BZ239" s="104"/>
      <c r="CA239" s="104"/>
      <c r="CB239" s="104"/>
      <c r="CC239" s="104"/>
      <c r="CD239" s="104"/>
      <c r="CE239" s="104"/>
      <c r="CF239" s="104"/>
      <c r="CG239" s="104"/>
      <c r="CH239" s="104"/>
    </row>
    <row r="240" spans="1:86">
      <c r="A240" s="104"/>
      <c r="B240" s="104"/>
      <c r="C240" s="104"/>
      <c r="D240" s="104"/>
      <c r="E240" s="104"/>
      <c r="F240" s="104"/>
      <c r="G240" s="104"/>
      <c r="H240" s="104"/>
      <c r="I240" s="104"/>
      <c r="AO240" s="104"/>
      <c r="AP240" s="104"/>
      <c r="AQ240" s="104"/>
      <c r="AR240" s="104"/>
      <c r="AS240" s="104"/>
      <c r="AT240" s="104"/>
      <c r="AU240" s="104"/>
      <c r="AV240" s="104"/>
      <c r="AW240" s="104"/>
      <c r="AX240" s="104"/>
      <c r="AY240" s="104"/>
      <c r="AZ240" s="104"/>
      <c r="BA240" s="104"/>
      <c r="BB240" s="104"/>
      <c r="BC240" s="104"/>
      <c r="BD240" s="104"/>
      <c r="BE240" s="104"/>
      <c r="BF240" s="104"/>
      <c r="BG240" s="104"/>
      <c r="BH240" s="104"/>
      <c r="BI240" s="104"/>
      <c r="BJ240" s="104"/>
      <c r="BK240" s="104"/>
      <c r="BL240" s="104"/>
      <c r="BM240" s="104"/>
      <c r="BN240" s="104"/>
      <c r="BO240" s="104"/>
      <c r="BP240" s="104"/>
      <c r="BQ240" s="104"/>
      <c r="BR240" s="104"/>
      <c r="BS240" s="104"/>
      <c r="BT240" s="104"/>
      <c r="BU240" s="104"/>
      <c r="BV240" s="104"/>
      <c r="BW240" s="104"/>
      <c r="BX240" s="104"/>
      <c r="BY240" s="104"/>
      <c r="BZ240" s="104"/>
      <c r="CA240" s="104"/>
      <c r="CB240" s="104"/>
      <c r="CC240" s="104"/>
      <c r="CD240" s="104"/>
      <c r="CE240" s="104"/>
      <c r="CF240" s="104"/>
      <c r="CG240" s="104"/>
      <c r="CH240" s="104"/>
    </row>
    <row r="241" spans="1:86">
      <c r="A241" s="104"/>
      <c r="B241" s="104"/>
      <c r="C241" s="104"/>
      <c r="D241" s="104"/>
      <c r="E241" s="104"/>
      <c r="F241" s="104"/>
      <c r="G241" s="104"/>
      <c r="H241" s="104"/>
      <c r="I241" s="104"/>
      <c r="AO241" s="104"/>
      <c r="AP241" s="104"/>
      <c r="AQ241" s="104"/>
      <c r="AR241" s="104"/>
      <c r="AS241" s="104"/>
      <c r="AT241" s="104"/>
      <c r="AU241" s="104"/>
      <c r="AV241" s="104"/>
      <c r="AW241" s="104"/>
      <c r="AX241" s="104"/>
      <c r="AY241" s="104"/>
      <c r="AZ241" s="104"/>
      <c r="BA241" s="104"/>
      <c r="BB241" s="104"/>
      <c r="BC241" s="104"/>
      <c r="BD241" s="104"/>
      <c r="BE241" s="104"/>
      <c r="BF241" s="104"/>
      <c r="BG241" s="104"/>
      <c r="BH241" s="104"/>
      <c r="BI241" s="104"/>
      <c r="BJ241" s="104"/>
      <c r="BK241" s="104"/>
      <c r="BL241" s="104"/>
      <c r="BM241" s="104"/>
      <c r="BN241" s="104"/>
      <c r="BO241" s="104"/>
      <c r="BP241" s="104"/>
      <c r="BQ241" s="104"/>
      <c r="BR241" s="104"/>
      <c r="BS241" s="104"/>
      <c r="BT241" s="104"/>
      <c r="BU241" s="104"/>
      <c r="BV241" s="104"/>
      <c r="BW241" s="104"/>
      <c r="BX241" s="104"/>
      <c r="BY241" s="104"/>
      <c r="BZ241" s="104"/>
      <c r="CA241" s="104"/>
      <c r="CB241" s="104"/>
      <c r="CC241" s="104"/>
      <c r="CD241" s="104"/>
      <c r="CE241" s="104"/>
      <c r="CF241" s="104"/>
      <c r="CG241" s="104"/>
      <c r="CH241" s="104"/>
    </row>
    <row r="242" spans="1:86">
      <c r="A242" s="104"/>
      <c r="B242" s="104"/>
      <c r="C242" s="104"/>
      <c r="D242" s="104"/>
      <c r="E242" s="104"/>
      <c r="F242" s="104"/>
      <c r="G242" s="104"/>
      <c r="H242" s="104"/>
      <c r="I242" s="104"/>
      <c r="AO242" s="104"/>
      <c r="AP242" s="104"/>
      <c r="AQ242" s="104"/>
      <c r="AR242" s="104"/>
      <c r="AS242" s="104"/>
      <c r="AT242" s="104"/>
      <c r="AU242" s="104"/>
      <c r="AV242" s="104"/>
      <c r="AW242" s="104"/>
      <c r="AX242" s="104"/>
      <c r="AY242" s="104"/>
      <c r="AZ242" s="104"/>
      <c r="BA242" s="104"/>
      <c r="BB242" s="104"/>
      <c r="BC242" s="104"/>
      <c r="BD242" s="104"/>
      <c r="BE242" s="104"/>
      <c r="BF242" s="104"/>
      <c r="BG242" s="104"/>
      <c r="BH242" s="104"/>
      <c r="BI242" s="104"/>
      <c r="BJ242" s="104"/>
      <c r="BK242" s="104"/>
      <c r="BL242" s="104"/>
      <c r="BM242" s="104"/>
      <c r="BN242" s="104"/>
      <c r="BO242" s="104"/>
      <c r="BP242" s="104"/>
      <c r="BQ242" s="104"/>
      <c r="BR242" s="104"/>
      <c r="BS242" s="104"/>
      <c r="BT242" s="104"/>
      <c r="BU242" s="104"/>
      <c r="BV242" s="104"/>
      <c r="BW242" s="104"/>
      <c r="BX242" s="104"/>
      <c r="BY242" s="104"/>
      <c r="BZ242" s="104"/>
      <c r="CA242" s="104"/>
      <c r="CB242" s="104"/>
      <c r="CC242" s="104"/>
      <c r="CD242" s="104"/>
      <c r="CE242" s="104"/>
      <c r="CF242" s="104"/>
      <c r="CG242" s="104"/>
      <c r="CH242" s="104"/>
    </row>
    <row r="243" spans="1:86">
      <c r="A243" s="104"/>
      <c r="B243" s="104"/>
      <c r="C243" s="104"/>
      <c r="D243" s="104"/>
      <c r="E243" s="104"/>
      <c r="F243" s="104"/>
      <c r="G243" s="104"/>
      <c r="H243" s="104"/>
      <c r="I243" s="104"/>
      <c r="AO243" s="104"/>
      <c r="AP243" s="104"/>
      <c r="AQ243" s="104"/>
      <c r="AR243" s="104"/>
      <c r="AS243" s="104"/>
      <c r="AT243" s="104"/>
      <c r="AU243" s="104"/>
      <c r="AV243" s="104"/>
      <c r="AW243" s="104"/>
      <c r="AX243" s="104"/>
      <c r="AY243" s="104"/>
      <c r="AZ243" s="104"/>
      <c r="BA243" s="104"/>
      <c r="BB243" s="104"/>
      <c r="BC243" s="104"/>
      <c r="BD243" s="104"/>
      <c r="BE243" s="104"/>
      <c r="BF243" s="104"/>
      <c r="BG243" s="104"/>
      <c r="BH243" s="104"/>
      <c r="BI243" s="104"/>
      <c r="BJ243" s="104"/>
      <c r="BK243" s="104"/>
      <c r="BL243" s="104"/>
      <c r="BM243" s="104"/>
      <c r="BN243" s="104"/>
      <c r="BO243" s="104"/>
      <c r="BP243" s="104"/>
      <c r="BQ243" s="104"/>
      <c r="BR243" s="104"/>
      <c r="BS243" s="104"/>
      <c r="BT243" s="104"/>
      <c r="BU243" s="104"/>
      <c r="BV243" s="104"/>
      <c r="BW243" s="104"/>
      <c r="BX243" s="104"/>
      <c r="BY243" s="104"/>
      <c r="BZ243" s="104"/>
      <c r="CA243" s="104"/>
      <c r="CB243" s="104"/>
      <c r="CC243" s="104"/>
      <c r="CD243" s="104"/>
      <c r="CE243" s="104"/>
      <c r="CF243" s="104"/>
      <c r="CG243" s="104"/>
      <c r="CH243" s="104"/>
    </row>
    <row r="244" spans="1:86">
      <c r="A244" s="104"/>
      <c r="B244" s="104"/>
      <c r="C244" s="104"/>
      <c r="D244" s="104"/>
      <c r="E244" s="104"/>
      <c r="F244" s="104"/>
      <c r="G244" s="104"/>
      <c r="H244" s="104"/>
      <c r="I244" s="104"/>
      <c r="AO244" s="104"/>
      <c r="AP244" s="104"/>
      <c r="AQ244" s="104"/>
      <c r="AR244" s="104"/>
      <c r="AS244" s="104"/>
      <c r="AT244" s="104"/>
      <c r="AU244" s="104"/>
      <c r="AV244" s="104"/>
      <c r="AW244" s="104"/>
      <c r="AX244" s="104"/>
      <c r="AY244" s="104"/>
      <c r="AZ244" s="104"/>
      <c r="BA244" s="104"/>
      <c r="BB244" s="104"/>
      <c r="BC244" s="104"/>
      <c r="BD244" s="104"/>
      <c r="BE244" s="104"/>
      <c r="BF244" s="104"/>
      <c r="BG244" s="104"/>
      <c r="BH244" s="104"/>
      <c r="BI244" s="104"/>
      <c r="BJ244" s="104"/>
      <c r="BK244" s="104"/>
      <c r="BL244" s="104"/>
      <c r="BM244" s="104"/>
      <c r="BN244" s="104"/>
      <c r="BO244" s="104"/>
      <c r="BP244" s="104"/>
      <c r="BQ244" s="104"/>
      <c r="BR244" s="104"/>
      <c r="BS244" s="104"/>
      <c r="BT244" s="104"/>
      <c r="BU244" s="104"/>
      <c r="BV244" s="104"/>
      <c r="BW244" s="104"/>
      <c r="BX244" s="104"/>
      <c r="BY244" s="104"/>
      <c r="BZ244" s="104"/>
      <c r="CA244" s="104"/>
      <c r="CB244" s="104"/>
      <c r="CC244" s="104"/>
      <c r="CD244" s="104"/>
      <c r="CE244" s="104"/>
      <c r="CF244" s="104"/>
      <c r="CG244" s="104"/>
      <c r="CH244" s="104"/>
    </row>
    <row r="245" spans="1:86">
      <c r="A245" s="104"/>
      <c r="B245" s="104"/>
      <c r="C245" s="104"/>
      <c r="D245" s="104"/>
      <c r="E245" s="104"/>
      <c r="F245" s="104"/>
      <c r="G245" s="104"/>
      <c r="H245" s="104"/>
      <c r="I245" s="104"/>
      <c r="AO245" s="104"/>
      <c r="AP245" s="104"/>
      <c r="AQ245" s="104"/>
      <c r="AR245" s="104"/>
      <c r="AS245" s="104"/>
      <c r="AT245" s="104"/>
      <c r="AU245" s="104"/>
      <c r="AV245" s="104"/>
      <c r="AW245" s="104"/>
      <c r="AX245" s="104"/>
      <c r="AY245" s="104"/>
      <c r="AZ245" s="104"/>
      <c r="BA245" s="104"/>
      <c r="BB245" s="104"/>
      <c r="BC245" s="104"/>
      <c r="BD245" s="104"/>
      <c r="BE245" s="104"/>
      <c r="BF245" s="104"/>
      <c r="BG245" s="104"/>
      <c r="BH245" s="104"/>
      <c r="BI245" s="104"/>
      <c r="BJ245" s="104"/>
      <c r="BK245" s="104"/>
      <c r="BL245" s="104"/>
      <c r="BM245" s="104"/>
      <c r="BN245" s="104"/>
      <c r="BO245" s="104"/>
      <c r="BP245" s="104"/>
      <c r="BQ245" s="104"/>
      <c r="BR245" s="104"/>
      <c r="BS245" s="104"/>
      <c r="BT245" s="104"/>
      <c r="BU245" s="104"/>
      <c r="BV245" s="104"/>
      <c r="BW245" s="104"/>
      <c r="BX245" s="104"/>
      <c r="BY245" s="104"/>
      <c r="BZ245" s="104"/>
      <c r="CA245" s="104"/>
      <c r="CB245" s="104"/>
      <c r="CC245" s="104"/>
      <c r="CD245" s="104"/>
      <c r="CE245" s="104"/>
      <c r="CF245" s="104"/>
      <c r="CG245" s="104"/>
      <c r="CH245" s="104"/>
    </row>
    <row r="246" spans="1:86">
      <c r="A246" s="104"/>
      <c r="B246" s="104"/>
      <c r="C246" s="104"/>
      <c r="D246" s="104"/>
      <c r="E246" s="104"/>
      <c r="F246" s="104"/>
      <c r="G246" s="104"/>
      <c r="H246" s="104"/>
      <c r="I246" s="104"/>
      <c r="AO246" s="104"/>
      <c r="AP246" s="104"/>
      <c r="AQ246" s="104"/>
      <c r="AR246" s="104"/>
      <c r="AS246" s="104"/>
      <c r="AT246" s="104"/>
      <c r="AU246" s="104"/>
      <c r="AV246" s="104"/>
      <c r="AW246" s="104"/>
      <c r="AX246" s="104"/>
      <c r="AY246" s="104"/>
      <c r="AZ246" s="104"/>
      <c r="BA246" s="104"/>
      <c r="BB246" s="104"/>
      <c r="BC246" s="104"/>
      <c r="BD246" s="104"/>
      <c r="BE246" s="104"/>
      <c r="BF246" s="104"/>
      <c r="BG246" s="104"/>
      <c r="BH246" s="104"/>
      <c r="BI246" s="104"/>
      <c r="BJ246" s="104"/>
      <c r="BK246" s="104"/>
      <c r="BL246" s="104"/>
      <c r="BM246" s="104"/>
      <c r="BN246" s="104"/>
      <c r="BO246" s="104"/>
      <c r="BP246" s="104"/>
      <c r="BQ246" s="104"/>
      <c r="BR246" s="104"/>
      <c r="BS246" s="104"/>
      <c r="BT246" s="104"/>
      <c r="BU246" s="104"/>
      <c r="BV246" s="104"/>
      <c r="BW246" s="104"/>
      <c r="BX246" s="104"/>
      <c r="BY246" s="104"/>
      <c r="BZ246" s="104"/>
      <c r="CA246" s="104"/>
      <c r="CB246" s="104"/>
      <c r="CC246" s="104"/>
      <c r="CD246" s="104"/>
      <c r="CE246" s="104"/>
      <c r="CF246" s="104"/>
      <c r="CG246" s="104"/>
      <c r="CH246" s="104"/>
    </row>
    <row r="247" spans="1:86">
      <c r="A247" s="104"/>
      <c r="B247" s="104"/>
      <c r="C247" s="104"/>
      <c r="D247" s="104"/>
      <c r="E247" s="104"/>
      <c r="F247" s="104"/>
      <c r="G247" s="104"/>
      <c r="H247" s="104"/>
      <c r="I247" s="104"/>
      <c r="AO247" s="104"/>
      <c r="AP247" s="104"/>
      <c r="AQ247" s="104"/>
      <c r="AR247" s="104"/>
      <c r="AS247" s="104"/>
      <c r="AT247" s="104"/>
      <c r="AU247" s="104"/>
      <c r="AV247" s="104"/>
      <c r="AW247" s="104"/>
      <c r="AX247" s="104"/>
      <c r="AY247" s="104"/>
      <c r="AZ247" s="104"/>
      <c r="BA247" s="104"/>
      <c r="BB247" s="104"/>
      <c r="BC247" s="104"/>
      <c r="BD247" s="104"/>
      <c r="BE247" s="104"/>
      <c r="BF247" s="104"/>
      <c r="BG247" s="104"/>
      <c r="BH247" s="104"/>
      <c r="BI247" s="104"/>
      <c r="BJ247" s="104"/>
      <c r="BK247" s="104"/>
      <c r="BL247" s="104"/>
      <c r="BM247" s="104"/>
      <c r="BN247" s="104"/>
      <c r="BO247" s="104"/>
      <c r="BP247" s="104"/>
      <c r="BQ247" s="104"/>
      <c r="BR247" s="104"/>
      <c r="BS247" s="104"/>
      <c r="BT247" s="104"/>
      <c r="BU247" s="104"/>
      <c r="BV247" s="104"/>
      <c r="BW247" s="104"/>
      <c r="BX247" s="104"/>
      <c r="BY247" s="104"/>
      <c r="BZ247" s="104"/>
      <c r="CA247" s="104"/>
      <c r="CB247" s="104"/>
      <c r="CC247" s="104"/>
      <c r="CD247" s="104"/>
      <c r="CE247" s="104"/>
      <c r="CF247" s="104"/>
      <c r="CG247" s="104"/>
      <c r="CH247" s="104"/>
    </row>
    <row r="248" spans="1:86">
      <c r="A248" s="104"/>
      <c r="B248" s="104"/>
      <c r="C248" s="104"/>
      <c r="D248" s="104"/>
      <c r="E248" s="104"/>
      <c r="F248" s="104"/>
      <c r="G248" s="104"/>
      <c r="H248" s="104"/>
      <c r="I248" s="104"/>
      <c r="AO248" s="104"/>
      <c r="AP248" s="104"/>
      <c r="AQ248" s="104"/>
      <c r="AR248" s="104"/>
      <c r="AS248" s="104"/>
      <c r="AT248" s="104"/>
      <c r="AU248" s="104"/>
      <c r="AV248" s="104"/>
      <c r="AW248" s="104"/>
      <c r="AX248" s="104"/>
      <c r="AY248" s="104"/>
      <c r="AZ248" s="104"/>
      <c r="BA248" s="104"/>
      <c r="BB248" s="104"/>
      <c r="BC248" s="104"/>
      <c r="BD248" s="104"/>
      <c r="BE248" s="104"/>
      <c r="BF248" s="104"/>
      <c r="BG248" s="104"/>
      <c r="BH248" s="104"/>
      <c r="BI248" s="104"/>
      <c r="BJ248" s="104"/>
      <c r="BK248" s="104"/>
      <c r="BL248" s="104"/>
      <c r="BM248" s="104"/>
      <c r="BN248" s="104"/>
      <c r="BO248" s="104"/>
      <c r="BP248" s="104"/>
      <c r="BQ248" s="104"/>
      <c r="BR248" s="104"/>
      <c r="BS248" s="104"/>
      <c r="BT248" s="104"/>
      <c r="BU248" s="104"/>
      <c r="BV248" s="104"/>
      <c r="BW248" s="104"/>
      <c r="BX248" s="104"/>
      <c r="BY248" s="104"/>
      <c r="BZ248" s="104"/>
      <c r="CA248" s="104"/>
      <c r="CB248" s="104"/>
      <c r="CC248" s="104"/>
      <c r="CD248" s="104"/>
      <c r="CE248" s="104"/>
      <c r="CF248" s="104"/>
      <c r="CG248" s="104"/>
      <c r="CH248" s="104"/>
    </row>
    <row r="249" spans="1:86">
      <c r="A249" s="104"/>
      <c r="B249" s="104"/>
      <c r="C249" s="104"/>
      <c r="D249" s="104"/>
      <c r="E249" s="104"/>
      <c r="F249" s="104"/>
      <c r="G249" s="104"/>
      <c r="H249" s="104"/>
      <c r="I249" s="104"/>
      <c r="AO249" s="104"/>
      <c r="AP249" s="104"/>
      <c r="AQ249" s="104"/>
      <c r="AR249" s="104"/>
      <c r="AS249" s="104"/>
      <c r="AT249" s="104"/>
      <c r="AU249" s="104"/>
      <c r="AV249" s="104"/>
      <c r="AW249" s="104"/>
      <c r="AX249" s="104"/>
      <c r="AY249" s="104"/>
      <c r="AZ249" s="104"/>
      <c r="BA249" s="104"/>
      <c r="BB249" s="104"/>
      <c r="BC249" s="104"/>
      <c r="BD249" s="104"/>
      <c r="BE249" s="104"/>
      <c r="BF249" s="104"/>
      <c r="BG249" s="104"/>
      <c r="BH249" s="104"/>
      <c r="BI249" s="104"/>
      <c r="BJ249" s="104"/>
      <c r="BK249" s="104"/>
      <c r="BL249" s="104"/>
      <c r="BM249" s="104"/>
      <c r="BN249" s="104"/>
      <c r="BO249" s="104"/>
      <c r="BP249" s="104"/>
      <c r="BQ249" s="104"/>
      <c r="BR249" s="104"/>
      <c r="BS249" s="104"/>
      <c r="BT249" s="104"/>
      <c r="BU249" s="104"/>
      <c r="BV249" s="104"/>
      <c r="BW249" s="104"/>
      <c r="BX249" s="104"/>
      <c r="BY249" s="104"/>
      <c r="BZ249" s="104"/>
      <c r="CA249" s="104"/>
      <c r="CB249" s="104"/>
      <c r="CC249" s="104"/>
      <c r="CD249" s="104"/>
      <c r="CE249" s="104"/>
      <c r="CF249" s="104"/>
      <c r="CG249" s="104"/>
      <c r="CH249" s="104"/>
    </row>
    <row r="250" spans="1:86">
      <c r="A250" s="104"/>
      <c r="B250" s="104"/>
      <c r="C250" s="104"/>
      <c r="D250" s="104"/>
      <c r="E250" s="104"/>
      <c r="F250" s="104"/>
      <c r="G250" s="104"/>
      <c r="H250" s="104"/>
      <c r="I250" s="104"/>
      <c r="AO250" s="104"/>
      <c r="AP250" s="104"/>
      <c r="AQ250" s="104"/>
      <c r="AR250" s="104"/>
      <c r="AS250" s="104"/>
      <c r="AT250" s="104"/>
      <c r="AU250" s="104"/>
      <c r="AV250" s="104"/>
      <c r="AW250" s="104"/>
      <c r="AX250" s="104"/>
      <c r="AY250" s="104"/>
      <c r="AZ250" s="104"/>
      <c r="BA250" s="104"/>
      <c r="BB250" s="104"/>
      <c r="BC250" s="104"/>
      <c r="BD250" s="104"/>
      <c r="BE250" s="104"/>
      <c r="BF250" s="104"/>
      <c r="BG250" s="104"/>
      <c r="BH250" s="104"/>
      <c r="BI250" s="104"/>
      <c r="BJ250" s="104"/>
      <c r="BK250" s="104"/>
      <c r="BL250" s="104"/>
      <c r="BM250" s="104"/>
      <c r="BN250" s="104"/>
      <c r="BO250" s="104"/>
      <c r="BP250" s="104"/>
      <c r="BQ250" s="104"/>
      <c r="BR250" s="104"/>
      <c r="BS250" s="104"/>
      <c r="BT250" s="104"/>
      <c r="BU250" s="104"/>
      <c r="BV250" s="104"/>
      <c r="BW250" s="104"/>
      <c r="BX250" s="104"/>
      <c r="BY250" s="104"/>
      <c r="BZ250" s="104"/>
      <c r="CA250" s="104"/>
      <c r="CB250" s="104"/>
      <c r="CC250" s="104"/>
      <c r="CD250" s="104"/>
      <c r="CE250" s="104"/>
      <c r="CF250" s="104"/>
      <c r="CG250" s="104"/>
      <c r="CH250" s="104"/>
    </row>
    <row r="251" spans="1:86">
      <c r="A251" s="104"/>
      <c r="B251" s="104"/>
      <c r="C251" s="104"/>
      <c r="D251" s="104"/>
      <c r="E251" s="104"/>
      <c r="F251" s="104"/>
      <c r="G251" s="104"/>
      <c r="H251" s="104"/>
      <c r="I251" s="104"/>
      <c r="AO251" s="104"/>
      <c r="AP251" s="104"/>
      <c r="AQ251" s="104"/>
      <c r="AR251" s="104"/>
      <c r="AS251" s="104"/>
      <c r="AT251" s="104"/>
      <c r="AU251" s="104"/>
      <c r="AV251" s="104"/>
      <c r="AW251" s="104"/>
      <c r="AX251" s="104"/>
      <c r="AY251" s="104"/>
      <c r="AZ251" s="104"/>
      <c r="BA251" s="104"/>
      <c r="BB251" s="104"/>
      <c r="BC251" s="104"/>
      <c r="BD251" s="104"/>
      <c r="BE251" s="104"/>
      <c r="BF251" s="104"/>
      <c r="BG251" s="104"/>
      <c r="BH251" s="104"/>
      <c r="BI251" s="104"/>
      <c r="BJ251" s="104"/>
      <c r="BK251" s="104"/>
      <c r="BL251" s="104"/>
      <c r="BM251" s="104"/>
      <c r="BN251" s="104"/>
      <c r="BO251" s="104"/>
      <c r="BP251" s="104"/>
      <c r="BQ251" s="104"/>
      <c r="BR251" s="104"/>
      <c r="BS251" s="104"/>
      <c r="BT251" s="104"/>
      <c r="BU251" s="104"/>
      <c r="BV251" s="104"/>
      <c r="BW251" s="104"/>
      <c r="BX251" s="104"/>
      <c r="BY251" s="104"/>
      <c r="BZ251" s="104"/>
      <c r="CA251" s="104"/>
      <c r="CB251" s="104"/>
      <c r="CC251" s="104"/>
      <c r="CD251" s="104"/>
      <c r="CE251" s="104"/>
      <c r="CF251" s="104"/>
      <c r="CG251" s="104"/>
      <c r="CH251" s="104"/>
    </row>
    <row r="252" spans="1:86">
      <c r="A252" s="104"/>
      <c r="B252" s="104"/>
      <c r="C252" s="104"/>
      <c r="D252" s="104"/>
      <c r="E252" s="104"/>
      <c r="F252" s="104"/>
      <c r="G252" s="104"/>
      <c r="H252" s="104"/>
      <c r="I252" s="104"/>
      <c r="AO252" s="104"/>
      <c r="AP252" s="104"/>
      <c r="AQ252" s="104"/>
      <c r="AR252" s="104"/>
      <c r="AS252" s="104"/>
      <c r="AT252" s="104"/>
      <c r="AU252" s="104"/>
      <c r="AV252" s="104"/>
      <c r="AW252" s="104"/>
      <c r="AX252" s="104"/>
      <c r="AY252" s="104"/>
      <c r="AZ252" s="104"/>
      <c r="BA252" s="104"/>
      <c r="BB252" s="104"/>
      <c r="BC252" s="104"/>
      <c r="BD252" s="104"/>
      <c r="BE252" s="104"/>
      <c r="BF252" s="104"/>
      <c r="BG252" s="104"/>
      <c r="BH252" s="104"/>
      <c r="BI252" s="104"/>
      <c r="BJ252" s="104"/>
      <c r="BK252" s="104"/>
      <c r="BL252" s="104"/>
      <c r="BM252" s="104"/>
      <c r="BN252" s="104"/>
      <c r="BO252" s="104"/>
      <c r="BP252" s="104"/>
      <c r="BQ252" s="104"/>
      <c r="BR252" s="104"/>
      <c r="BS252" s="104"/>
      <c r="BT252" s="104"/>
      <c r="BU252" s="104"/>
      <c r="BV252" s="104"/>
      <c r="BW252" s="104"/>
      <c r="BX252" s="104"/>
      <c r="BY252" s="104"/>
      <c r="BZ252" s="104"/>
      <c r="CA252" s="104"/>
      <c r="CB252" s="104"/>
      <c r="CC252" s="104"/>
      <c r="CD252" s="104"/>
      <c r="CE252" s="104"/>
      <c r="CF252" s="104"/>
      <c r="CG252" s="104"/>
      <c r="CH252" s="104"/>
    </row>
    <row r="253" spans="1:86">
      <c r="A253" s="104"/>
      <c r="B253" s="104"/>
      <c r="C253" s="104"/>
      <c r="D253" s="104"/>
      <c r="E253" s="104"/>
      <c r="F253" s="104"/>
      <c r="G253" s="104"/>
      <c r="H253" s="104"/>
      <c r="I253" s="104"/>
      <c r="AO253" s="104"/>
      <c r="AP253" s="104"/>
      <c r="AQ253" s="104"/>
      <c r="AR253" s="104"/>
      <c r="AS253" s="104"/>
      <c r="AT253" s="104"/>
      <c r="AU253" s="104"/>
      <c r="AV253" s="104"/>
      <c r="AW253" s="104"/>
      <c r="AX253" s="104"/>
      <c r="AY253" s="104"/>
      <c r="AZ253" s="104"/>
      <c r="BA253" s="104"/>
      <c r="BB253" s="104"/>
      <c r="BC253" s="104"/>
      <c r="BD253" s="104"/>
      <c r="BE253" s="104"/>
      <c r="BF253" s="104"/>
      <c r="BG253" s="104"/>
      <c r="BH253" s="104"/>
      <c r="BI253" s="104"/>
      <c r="BJ253" s="104"/>
      <c r="BK253" s="104"/>
      <c r="BL253" s="104"/>
      <c r="BM253" s="104"/>
      <c r="BN253" s="104"/>
      <c r="BO253" s="104"/>
      <c r="BP253" s="104"/>
      <c r="BQ253" s="104"/>
      <c r="BR253" s="104"/>
      <c r="BS253" s="104"/>
      <c r="BT253" s="104"/>
      <c r="BU253" s="104"/>
      <c r="BV253" s="104"/>
      <c r="BW253" s="104"/>
      <c r="BX253" s="104"/>
      <c r="BY253" s="104"/>
      <c r="BZ253" s="104"/>
      <c r="CA253" s="104"/>
      <c r="CB253" s="104"/>
      <c r="CC253" s="104"/>
      <c r="CD253" s="104"/>
      <c r="CE253" s="104"/>
      <c r="CF253" s="104"/>
      <c r="CG253" s="104"/>
      <c r="CH253" s="104"/>
    </row>
    <row r="254" spans="1:86">
      <c r="A254" s="104"/>
      <c r="B254" s="104"/>
      <c r="C254" s="104"/>
      <c r="D254" s="104"/>
      <c r="E254" s="104"/>
      <c r="F254" s="104"/>
      <c r="G254" s="104"/>
      <c r="H254" s="104"/>
      <c r="I254" s="104"/>
      <c r="AO254" s="104"/>
      <c r="AP254" s="104"/>
      <c r="AQ254" s="104"/>
      <c r="AR254" s="104"/>
      <c r="AS254" s="104"/>
      <c r="AT254" s="104"/>
      <c r="AU254" s="104"/>
      <c r="AV254" s="104"/>
      <c r="AW254" s="104"/>
      <c r="AX254" s="104"/>
      <c r="AY254" s="104"/>
      <c r="AZ254" s="104"/>
      <c r="BA254" s="104"/>
      <c r="BB254" s="104"/>
      <c r="BC254" s="104"/>
      <c r="BD254" s="104"/>
      <c r="BE254" s="104"/>
      <c r="BF254" s="104"/>
      <c r="BG254" s="104"/>
      <c r="BH254" s="104"/>
      <c r="BI254" s="104"/>
      <c r="BJ254" s="104"/>
      <c r="BK254" s="104"/>
      <c r="BL254" s="104"/>
      <c r="BM254" s="104"/>
      <c r="BN254" s="104"/>
      <c r="BO254" s="104"/>
      <c r="BP254" s="104"/>
      <c r="BQ254" s="104"/>
      <c r="BR254" s="104"/>
      <c r="BS254" s="104"/>
      <c r="BT254" s="104"/>
      <c r="BU254" s="104"/>
      <c r="BV254" s="104"/>
      <c r="BW254" s="104"/>
      <c r="BX254" s="104"/>
      <c r="BY254" s="104"/>
      <c r="BZ254" s="104"/>
      <c r="CA254" s="104"/>
      <c r="CB254" s="104"/>
      <c r="CC254" s="104"/>
      <c r="CD254" s="104"/>
      <c r="CE254" s="104"/>
      <c r="CF254" s="104"/>
      <c r="CG254" s="104"/>
      <c r="CH254" s="104"/>
    </row>
    <row r="255" spans="1:86">
      <c r="A255" s="104"/>
      <c r="B255" s="104"/>
      <c r="C255" s="104"/>
      <c r="D255" s="104"/>
      <c r="E255" s="104"/>
      <c r="F255" s="104"/>
      <c r="G255" s="104"/>
      <c r="H255" s="104"/>
      <c r="I255" s="104"/>
      <c r="AO255" s="104"/>
      <c r="AP255" s="104"/>
      <c r="AQ255" s="104"/>
      <c r="AR255" s="104"/>
      <c r="AS255" s="104"/>
      <c r="AT255" s="104"/>
      <c r="AU255" s="104"/>
      <c r="AV255" s="104"/>
      <c r="AW255" s="104"/>
      <c r="AX255" s="104"/>
      <c r="AY255" s="104"/>
      <c r="AZ255" s="104"/>
      <c r="BA255" s="104"/>
      <c r="BB255" s="104"/>
      <c r="BC255" s="104"/>
      <c r="BD255" s="104"/>
      <c r="BE255" s="104"/>
      <c r="BF255" s="104"/>
      <c r="BG255" s="104"/>
      <c r="BH255" s="104"/>
      <c r="BI255" s="104"/>
      <c r="BJ255" s="104"/>
      <c r="BK255" s="104"/>
      <c r="BL255" s="104"/>
      <c r="BM255" s="104"/>
      <c r="BN255" s="104"/>
      <c r="BO255" s="104"/>
      <c r="BP255" s="104"/>
      <c r="BQ255" s="104"/>
      <c r="BR255" s="104"/>
      <c r="BS255" s="104"/>
      <c r="BT255" s="104"/>
      <c r="BU255" s="104"/>
      <c r="BV255" s="104"/>
      <c r="BW255" s="104"/>
      <c r="BX255" s="104"/>
      <c r="BY255" s="104"/>
      <c r="BZ255" s="104"/>
      <c r="CA255" s="104"/>
      <c r="CB255" s="104"/>
      <c r="CC255" s="104"/>
      <c r="CD255" s="104"/>
      <c r="CE255" s="104"/>
      <c r="CF255" s="104"/>
      <c r="CG255" s="104"/>
      <c r="CH255" s="104"/>
    </row>
    <row r="256" spans="1:86">
      <c r="A256" s="104"/>
      <c r="B256" s="104"/>
      <c r="C256" s="104"/>
      <c r="D256" s="104"/>
      <c r="E256" s="104"/>
      <c r="F256" s="104"/>
      <c r="G256" s="104"/>
      <c r="H256" s="104"/>
      <c r="I256" s="104"/>
      <c r="AO256" s="104"/>
      <c r="AP256" s="104"/>
      <c r="AQ256" s="104"/>
      <c r="AR256" s="104"/>
      <c r="AS256" s="104"/>
      <c r="AT256" s="104"/>
      <c r="AU256" s="104"/>
      <c r="AV256" s="104"/>
      <c r="AW256" s="104"/>
      <c r="AX256" s="104"/>
      <c r="AY256" s="104"/>
      <c r="AZ256" s="104"/>
      <c r="BA256" s="104"/>
      <c r="BB256" s="104"/>
      <c r="BC256" s="104"/>
      <c r="BD256" s="104"/>
      <c r="BE256" s="104"/>
      <c r="BF256" s="104"/>
      <c r="BG256" s="104"/>
      <c r="BH256" s="104"/>
      <c r="BI256" s="104"/>
      <c r="BJ256" s="104"/>
      <c r="BK256" s="104"/>
      <c r="BL256" s="104"/>
      <c r="BM256" s="104"/>
      <c r="BN256" s="104"/>
      <c r="BO256" s="104"/>
      <c r="BP256" s="104"/>
      <c r="BQ256" s="104"/>
      <c r="BR256" s="104"/>
      <c r="BS256" s="104"/>
      <c r="BT256" s="104"/>
      <c r="BU256" s="104"/>
      <c r="BV256" s="104"/>
      <c r="BW256" s="104"/>
      <c r="BX256" s="104"/>
      <c r="BY256" s="104"/>
      <c r="BZ256" s="104"/>
      <c r="CA256" s="104"/>
      <c r="CB256" s="104"/>
      <c r="CC256" s="104"/>
      <c r="CD256" s="104"/>
      <c r="CE256" s="104"/>
      <c r="CF256" s="104"/>
      <c r="CG256" s="104"/>
      <c r="CH256" s="104"/>
    </row>
    <row r="257" spans="1:86">
      <c r="A257" s="104"/>
      <c r="B257" s="104"/>
      <c r="C257" s="104"/>
      <c r="D257" s="104"/>
      <c r="E257" s="104"/>
      <c r="F257" s="104"/>
      <c r="G257" s="104"/>
      <c r="H257" s="104"/>
      <c r="I257" s="104"/>
      <c r="AO257" s="104"/>
      <c r="AP257" s="104"/>
      <c r="AQ257" s="104"/>
      <c r="AR257" s="104"/>
      <c r="AS257" s="104"/>
      <c r="AT257" s="104"/>
      <c r="AU257" s="104"/>
      <c r="AV257" s="104"/>
      <c r="AW257" s="104"/>
      <c r="AX257" s="104"/>
      <c r="AY257" s="104"/>
      <c r="AZ257" s="104"/>
      <c r="BA257" s="104"/>
      <c r="BB257" s="104"/>
      <c r="BC257" s="104"/>
      <c r="BD257" s="104"/>
      <c r="BE257" s="104"/>
      <c r="BF257" s="104"/>
      <c r="BG257" s="104"/>
      <c r="BH257" s="104"/>
      <c r="BI257" s="104"/>
      <c r="BJ257" s="104"/>
      <c r="BK257" s="104"/>
      <c r="BL257" s="104"/>
      <c r="BM257" s="104"/>
      <c r="BN257" s="104"/>
      <c r="BO257" s="104"/>
      <c r="BP257" s="104"/>
      <c r="BQ257" s="104"/>
      <c r="BR257" s="104"/>
      <c r="BS257" s="104"/>
      <c r="BT257" s="104"/>
      <c r="BU257" s="104"/>
      <c r="BV257" s="104"/>
      <c r="BW257" s="104"/>
      <c r="BX257" s="104"/>
      <c r="BY257" s="104"/>
      <c r="BZ257" s="104"/>
      <c r="CA257" s="104"/>
      <c r="CB257" s="104"/>
      <c r="CC257" s="104"/>
      <c r="CD257" s="104"/>
      <c r="CE257" s="104"/>
      <c r="CF257" s="104"/>
      <c r="CG257" s="104"/>
      <c r="CH257" s="104"/>
    </row>
    <row r="258" spans="1:86">
      <c r="A258" s="104"/>
      <c r="B258" s="104"/>
      <c r="C258" s="104"/>
      <c r="D258" s="104"/>
      <c r="E258" s="104"/>
      <c r="F258" s="104"/>
    </row>
    <row r="259" spans="1:86">
      <c r="A259" s="104"/>
      <c r="B259" s="104"/>
      <c r="C259" s="104"/>
      <c r="D259" s="104"/>
      <c r="E259" s="104"/>
      <c r="F259" s="104"/>
    </row>
    <row r="260" spans="1:86">
      <c r="A260" s="104"/>
      <c r="B260" s="104"/>
      <c r="C260" s="104"/>
      <c r="D260" s="104"/>
      <c r="E260" s="104"/>
      <c r="F260" s="104"/>
    </row>
    <row r="261" spans="1:86">
      <c r="A261" s="104"/>
      <c r="B261" s="104"/>
      <c r="C261" s="104"/>
      <c r="D261" s="104"/>
      <c r="E261" s="104"/>
      <c r="F261" s="104"/>
    </row>
    <row r="262" spans="1:86">
      <c r="A262" s="104"/>
      <c r="B262" s="104"/>
      <c r="C262" s="104"/>
      <c r="D262" s="104"/>
      <c r="E262" s="104"/>
      <c r="F262" s="104"/>
    </row>
    <row r="263" spans="1:86">
      <c r="A263" s="104"/>
      <c r="B263" s="104"/>
      <c r="C263" s="104"/>
      <c r="D263" s="104"/>
      <c r="E263" s="104"/>
      <c r="F263" s="104"/>
    </row>
    <row r="264" spans="1:86">
      <c r="A264" s="104"/>
      <c r="B264" s="104"/>
      <c r="C264" s="104"/>
      <c r="D264" s="104"/>
      <c r="E264" s="104"/>
      <c r="F264" s="104"/>
    </row>
    <row r="265" spans="1:86">
      <c r="A265" s="104"/>
      <c r="B265" s="104"/>
      <c r="C265" s="104"/>
      <c r="D265" s="104"/>
      <c r="E265" s="104"/>
      <c r="F265" s="104"/>
    </row>
    <row r="266" spans="1:86">
      <c r="A266" s="104"/>
      <c r="B266" s="104"/>
      <c r="C266" s="104"/>
      <c r="D266" s="104"/>
      <c r="E266" s="104"/>
      <c r="F266" s="104"/>
    </row>
    <row r="267" spans="1:86">
      <c r="A267" s="104"/>
      <c r="B267" s="104"/>
      <c r="C267" s="104"/>
      <c r="D267" s="104"/>
      <c r="E267" s="104"/>
      <c r="F267" s="104"/>
    </row>
    <row r="268" spans="1:86">
      <c r="A268" s="104"/>
      <c r="B268" s="104"/>
      <c r="C268" s="104"/>
      <c r="D268" s="104"/>
      <c r="E268" s="104"/>
      <c r="F268" s="104"/>
    </row>
    <row r="269" spans="1:86">
      <c r="A269" s="104"/>
      <c r="B269" s="104"/>
      <c r="C269" s="104"/>
      <c r="D269" s="104"/>
      <c r="E269" s="104"/>
      <c r="F269" s="104"/>
    </row>
    <row r="270" spans="1:86">
      <c r="A270" s="104"/>
      <c r="B270" s="104"/>
      <c r="C270" s="104"/>
      <c r="D270" s="104"/>
      <c r="E270" s="104"/>
      <c r="F270" s="104"/>
    </row>
    <row r="271" spans="1:86">
      <c r="A271" s="104"/>
      <c r="B271" s="104"/>
      <c r="C271" s="104"/>
      <c r="D271" s="104"/>
      <c r="E271" s="104"/>
      <c r="F271" s="104"/>
    </row>
    <row r="272" spans="1:86">
      <c r="A272" s="104"/>
      <c r="B272" s="104"/>
      <c r="C272" s="104"/>
      <c r="D272" s="104"/>
      <c r="E272" s="104"/>
      <c r="F272" s="104"/>
    </row>
    <row r="273" spans="1:6">
      <c r="A273" s="104"/>
      <c r="B273" s="104"/>
      <c r="C273" s="104"/>
      <c r="D273" s="104"/>
      <c r="E273" s="104"/>
      <c r="F273" s="104"/>
    </row>
    <row r="274" spans="1:6">
      <c r="A274" s="104"/>
      <c r="B274" s="104"/>
      <c r="C274" s="104"/>
      <c r="D274" s="104"/>
      <c r="E274" s="104"/>
      <c r="F274" s="104"/>
    </row>
    <row r="275" spans="1:6">
      <c r="A275" s="104"/>
      <c r="B275" s="104"/>
      <c r="C275" s="104"/>
      <c r="D275" s="104"/>
      <c r="E275" s="104"/>
      <c r="F275" s="104"/>
    </row>
    <row r="276" spans="1:6">
      <c r="A276" s="104"/>
      <c r="B276" s="104"/>
      <c r="C276" s="104"/>
      <c r="D276" s="104"/>
      <c r="E276" s="104"/>
      <c r="F276" s="104"/>
    </row>
    <row r="277" spans="1:6">
      <c r="A277" s="104"/>
      <c r="B277" s="104"/>
      <c r="C277" s="104"/>
      <c r="D277" s="104"/>
      <c r="E277" s="104"/>
      <c r="F277" s="104"/>
    </row>
    <row r="278" spans="1:6">
      <c r="A278" s="104"/>
      <c r="B278" s="104"/>
      <c r="C278" s="104"/>
      <c r="D278" s="104"/>
      <c r="E278" s="104"/>
      <c r="F278" s="104"/>
    </row>
    <row r="279" spans="1:6">
      <c r="A279" s="104"/>
      <c r="B279" s="104"/>
      <c r="C279" s="104"/>
      <c r="D279" s="104"/>
      <c r="E279" s="104"/>
      <c r="F279" s="104"/>
    </row>
    <row r="280" spans="1:6">
      <c r="A280" s="104"/>
      <c r="B280" s="104"/>
      <c r="C280" s="104"/>
      <c r="D280" s="104"/>
      <c r="E280" s="104"/>
      <c r="F280" s="104"/>
    </row>
    <row r="281" spans="1:6">
      <c r="A281" s="104"/>
      <c r="B281" s="104"/>
      <c r="C281" s="104"/>
      <c r="D281" s="104"/>
      <c r="E281" s="104"/>
      <c r="F281" s="104"/>
    </row>
    <row r="282" spans="1:6">
      <c r="A282" s="104"/>
      <c r="B282" s="104"/>
      <c r="C282" s="104"/>
      <c r="D282" s="104"/>
      <c r="E282" s="104"/>
      <c r="F282" s="104"/>
    </row>
    <row r="283" spans="1:6">
      <c r="A283" s="104"/>
      <c r="B283" s="104"/>
      <c r="C283" s="104"/>
      <c r="D283" s="104"/>
      <c r="E283" s="104"/>
      <c r="F283" s="104"/>
    </row>
    <row r="284" spans="1:6">
      <c r="A284" s="104"/>
      <c r="B284" s="104"/>
      <c r="C284" s="104"/>
      <c r="D284" s="104"/>
      <c r="E284" s="104"/>
      <c r="F284" s="104"/>
    </row>
    <row r="285" spans="1:6">
      <c r="A285" s="104"/>
      <c r="B285" s="104"/>
      <c r="C285" s="104"/>
      <c r="D285" s="104"/>
      <c r="E285" s="104"/>
      <c r="F285" s="104"/>
    </row>
    <row r="286" spans="1:6">
      <c r="A286" s="104"/>
      <c r="B286" s="104"/>
      <c r="C286" s="104"/>
      <c r="D286" s="104"/>
      <c r="E286" s="104"/>
      <c r="F286" s="104"/>
    </row>
    <row r="287" spans="1:6">
      <c r="A287" s="104"/>
      <c r="B287" s="104"/>
      <c r="C287" s="104"/>
      <c r="D287" s="104"/>
      <c r="E287" s="104"/>
      <c r="F287" s="104"/>
    </row>
    <row r="288" spans="1:6">
      <c r="A288" s="104"/>
      <c r="B288" s="104"/>
      <c r="C288" s="104"/>
      <c r="D288" s="104"/>
      <c r="E288" s="104"/>
      <c r="F288" s="104"/>
    </row>
    <row r="289" spans="1:6">
      <c r="A289" s="104"/>
      <c r="B289" s="104"/>
      <c r="C289" s="104"/>
      <c r="D289" s="104"/>
      <c r="E289" s="104"/>
      <c r="F289" s="104"/>
    </row>
    <row r="290" spans="1:6">
      <c r="A290" s="104"/>
      <c r="B290" s="104"/>
      <c r="C290" s="104"/>
      <c r="D290" s="104"/>
      <c r="E290" s="104"/>
      <c r="F290" s="104"/>
    </row>
    <row r="291" spans="1:6">
      <c r="A291" s="104"/>
      <c r="B291" s="104"/>
      <c r="C291" s="104"/>
      <c r="D291" s="104"/>
      <c r="E291" s="104"/>
      <c r="F291" s="104"/>
    </row>
    <row r="292" spans="1:6">
      <c r="A292" s="104"/>
      <c r="B292" s="104"/>
      <c r="C292" s="104"/>
      <c r="D292" s="104"/>
      <c r="E292" s="104"/>
      <c r="F292" s="104"/>
    </row>
    <row r="293" spans="1:6">
      <c r="A293" s="104"/>
      <c r="B293" s="104"/>
      <c r="C293" s="104"/>
      <c r="D293" s="104"/>
      <c r="E293" s="104"/>
      <c r="F293" s="104"/>
    </row>
    <row r="294" spans="1:6">
      <c r="A294" s="104"/>
      <c r="B294" s="104"/>
      <c r="C294" s="104"/>
      <c r="D294" s="104"/>
      <c r="E294" s="104"/>
      <c r="F294" s="104"/>
    </row>
    <row r="295" spans="1:6">
      <c r="A295" s="104"/>
      <c r="B295" s="104"/>
      <c r="C295" s="104"/>
      <c r="D295" s="104"/>
      <c r="E295" s="104"/>
      <c r="F295" s="104"/>
    </row>
    <row r="296" spans="1:6">
      <c r="A296" s="104"/>
      <c r="B296" s="104"/>
      <c r="C296" s="104"/>
      <c r="D296" s="104"/>
      <c r="E296" s="104"/>
      <c r="F296" s="104"/>
    </row>
    <row r="297" spans="1:6">
      <c r="A297" s="104"/>
      <c r="B297" s="104"/>
      <c r="C297" s="104"/>
      <c r="D297" s="104"/>
      <c r="E297" s="104"/>
      <c r="F297" s="104"/>
    </row>
    <row r="298" spans="1:6">
      <c r="A298" s="104"/>
      <c r="B298" s="104"/>
      <c r="C298" s="104"/>
      <c r="D298" s="104"/>
      <c r="E298" s="104"/>
      <c r="F298" s="104"/>
    </row>
    <row r="299" spans="1:6">
      <c r="A299" s="104"/>
      <c r="B299" s="104"/>
      <c r="C299" s="104"/>
      <c r="D299" s="104"/>
      <c r="E299" s="104"/>
      <c r="F299" s="104"/>
    </row>
    <row r="300" spans="1:6">
      <c r="A300" s="104"/>
      <c r="B300" s="104"/>
      <c r="C300" s="104"/>
      <c r="D300" s="104"/>
      <c r="E300" s="104"/>
      <c r="F300" s="104"/>
    </row>
    <row r="301" spans="1:6">
      <c r="A301" s="104"/>
      <c r="B301" s="104"/>
      <c r="C301" s="104"/>
      <c r="D301" s="104"/>
      <c r="E301" s="104"/>
      <c r="F301" s="104"/>
    </row>
    <row r="302" spans="1:6">
      <c r="A302" s="104"/>
      <c r="B302" s="104"/>
      <c r="C302" s="104"/>
      <c r="D302" s="104"/>
      <c r="E302" s="104"/>
      <c r="F302" s="104"/>
    </row>
    <row r="303" spans="1:6">
      <c r="A303" s="104"/>
      <c r="B303" s="104"/>
      <c r="C303" s="104"/>
      <c r="D303" s="104"/>
      <c r="E303" s="104"/>
      <c r="F303" s="104"/>
    </row>
    <row r="304" spans="1:6">
      <c r="A304" s="104"/>
      <c r="B304" s="104"/>
      <c r="C304" s="104"/>
      <c r="D304" s="104"/>
      <c r="E304" s="104"/>
      <c r="F304" s="104"/>
    </row>
    <row r="305" spans="1:6">
      <c r="A305" s="104"/>
      <c r="B305" s="104"/>
      <c r="C305" s="104"/>
      <c r="D305" s="104"/>
      <c r="E305" s="104"/>
      <c r="F305" s="104"/>
    </row>
    <row r="306" spans="1:6">
      <c r="A306" s="104"/>
      <c r="B306" s="104"/>
      <c r="C306" s="104"/>
      <c r="D306" s="104"/>
      <c r="E306" s="104"/>
      <c r="F306" s="104"/>
    </row>
    <row r="307" spans="1:6">
      <c r="A307" s="104"/>
      <c r="B307" s="104"/>
      <c r="C307" s="104"/>
      <c r="D307" s="104"/>
      <c r="E307" s="104"/>
      <c r="F307" s="104"/>
    </row>
    <row r="308" spans="1:6">
      <c r="A308" s="104"/>
      <c r="B308" s="104"/>
      <c r="C308" s="104"/>
      <c r="D308" s="104"/>
      <c r="E308" s="104"/>
      <c r="F308" s="104"/>
    </row>
    <row r="309" spans="1:6">
      <c r="A309" s="104"/>
      <c r="B309" s="104"/>
      <c r="C309" s="104"/>
      <c r="D309" s="104"/>
      <c r="E309" s="104"/>
      <c r="F309" s="104"/>
    </row>
    <row r="310" spans="1:6">
      <c r="A310" s="104"/>
      <c r="B310" s="104"/>
      <c r="C310" s="104"/>
      <c r="D310" s="104"/>
      <c r="E310" s="104"/>
      <c r="F310" s="104"/>
    </row>
    <row r="311" spans="1:6">
      <c r="A311" s="104"/>
      <c r="B311" s="104"/>
      <c r="C311" s="104"/>
      <c r="D311" s="104"/>
      <c r="E311" s="104"/>
      <c r="F311" s="104"/>
    </row>
    <row r="312" spans="1:6">
      <c r="A312" s="104"/>
      <c r="B312" s="104"/>
      <c r="C312" s="104"/>
      <c r="D312" s="104"/>
      <c r="E312" s="104"/>
      <c r="F312" s="104"/>
    </row>
    <row r="313" spans="1:6">
      <c r="A313" s="104"/>
      <c r="B313" s="104"/>
      <c r="C313" s="104"/>
      <c r="D313" s="104"/>
      <c r="E313" s="104"/>
      <c r="F313" s="104"/>
    </row>
    <row r="314" spans="1:6">
      <c r="A314" s="104"/>
      <c r="B314" s="104"/>
      <c r="C314" s="104"/>
      <c r="D314" s="104"/>
      <c r="E314" s="104"/>
      <c r="F314" s="104"/>
    </row>
    <row r="315" spans="1:6">
      <c r="A315" s="104"/>
      <c r="B315" s="104"/>
      <c r="C315" s="104"/>
      <c r="D315" s="104"/>
      <c r="E315" s="104"/>
      <c r="F315" s="104"/>
    </row>
    <row r="316" spans="1:6">
      <c r="A316" s="104"/>
      <c r="B316" s="104"/>
      <c r="C316" s="104"/>
      <c r="D316" s="104"/>
      <c r="E316" s="104"/>
      <c r="F316" s="104"/>
    </row>
    <row r="317" spans="1:6">
      <c r="A317" s="104"/>
      <c r="B317" s="104"/>
      <c r="C317" s="104"/>
      <c r="D317" s="104"/>
      <c r="E317" s="104"/>
      <c r="F317" s="104"/>
    </row>
    <row r="318" spans="1:6">
      <c r="A318" s="104"/>
      <c r="B318" s="104"/>
      <c r="C318" s="104"/>
      <c r="D318" s="104"/>
      <c r="E318" s="104"/>
      <c r="F318" s="104"/>
    </row>
    <row r="319" spans="1:6">
      <c r="A319" s="104"/>
      <c r="B319" s="104"/>
      <c r="C319" s="104"/>
      <c r="D319" s="104"/>
      <c r="E319" s="104"/>
      <c r="F319" s="104"/>
    </row>
    <row r="320" spans="1:6">
      <c r="A320" s="104"/>
      <c r="B320" s="104"/>
      <c r="C320" s="104"/>
      <c r="D320" s="104"/>
      <c r="E320" s="104"/>
      <c r="F320" s="104"/>
    </row>
    <row r="321" spans="1:6">
      <c r="A321" s="104"/>
      <c r="B321" s="104"/>
      <c r="C321" s="104"/>
      <c r="D321" s="104"/>
      <c r="E321" s="104"/>
      <c r="F321" s="104"/>
    </row>
    <row r="322" spans="1:6">
      <c r="A322" s="104"/>
      <c r="B322" s="104"/>
      <c r="C322" s="104"/>
      <c r="D322" s="104"/>
      <c r="E322" s="104"/>
      <c r="F322" s="104"/>
    </row>
    <row r="323" spans="1:6">
      <c r="A323" s="104"/>
      <c r="B323" s="104"/>
      <c r="C323" s="104"/>
      <c r="D323" s="104"/>
      <c r="E323" s="104"/>
      <c r="F323" s="104"/>
    </row>
    <row r="324" spans="1:6">
      <c r="A324" s="104"/>
      <c r="B324" s="104"/>
      <c r="C324" s="104"/>
      <c r="D324" s="104"/>
      <c r="E324" s="104"/>
      <c r="F324" s="104"/>
    </row>
    <row r="325" spans="1:6">
      <c r="A325" s="104"/>
      <c r="B325" s="104"/>
      <c r="C325" s="104"/>
      <c r="D325" s="104"/>
      <c r="E325" s="104"/>
      <c r="F325" s="104"/>
    </row>
    <row r="326" spans="1:6">
      <c r="A326" s="104"/>
      <c r="B326" s="104"/>
      <c r="C326" s="104"/>
      <c r="D326" s="104"/>
      <c r="E326" s="104"/>
      <c r="F326" s="104"/>
    </row>
    <row r="327" spans="1:6">
      <c r="A327" s="104"/>
      <c r="B327" s="104"/>
      <c r="C327" s="104"/>
      <c r="D327" s="104"/>
      <c r="E327" s="104"/>
      <c r="F327" s="104"/>
    </row>
    <row r="328" spans="1:6">
      <c r="A328" s="104"/>
      <c r="B328" s="104"/>
      <c r="C328" s="104"/>
      <c r="D328" s="104"/>
      <c r="E328" s="104"/>
      <c r="F328" s="104"/>
    </row>
    <row r="329" spans="1:6">
      <c r="A329" s="104"/>
      <c r="B329" s="104"/>
      <c r="C329" s="104"/>
      <c r="D329" s="104"/>
      <c r="E329" s="104"/>
      <c r="F329" s="104"/>
    </row>
    <row r="330" spans="1:6">
      <c r="A330" s="104"/>
      <c r="B330" s="104"/>
      <c r="C330" s="104"/>
      <c r="D330" s="104"/>
      <c r="E330" s="104"/>
      <c r="F330" s="104"/>
    </row>
    <row r="331" spans="1:6">
      <c r="A331" s="104"/>
      <c r="B331" s="104"/>
      <c r="C331" s="104"/>
      <c r="D331" s="104"/>
      <c r="E331" s="104"/>
      <c r="F331" s="104"/>
    </row>
    <row r="332" spans="1:6">
      <c r="A332" s="104"/>
      <c r="B332" s="104"/>
      <c r="C332" s="104"/>
      <c r="D332" s="104"/>
      <c r="E332" s="104"/>
      <c r="F332" s="104"/>
    </row>
    <row r="333" spans="1:6">
      <c r="A333" s="104"/>
      <c r="B333" s="104"/>
      <c r="C333" s="104"/>
      <c r="D333" s="104"/>
      <c r="E333" s="104"/>
      <c r="F333" s="104"/>
    </row>
    <row r="334" spans="1:6">
      <c r="A334" s="104"/>
      <c r="B334" s="104"/>
      <c r="C334" s="104"/>
      <c r="D334" s="104"/>
      <c r="E334" s="104"/>
      <c r="F334" s="104"/>
    </row>
    <row r="335" spans="1:6">
      <c r="A335" s="104"/>
      <c r="B335" s="104"/>
      <c r="C335" s="104"/>
      <c r="D335" s="104"/>
      <c r="E335" s="104"/>
      <c r="F335" s="104"/>
    </row>
    <row r="336" spans="1:6">
      <c r="A336" s="104"/>
      <c r="B336" s="104"/>
      <c r="C336" s="104"/>
      <c r="D336" s="104"/>
      <c r="E336" s="104"/>
      <c r="F336" s="104"/>
    </row>
    <row r="337" spans="1:6">
      <c r="A337" s="104"/>
      <c r="B337" s="104"/>
      <c r="C337" s="104"/>
      <c r="D337" s="104"/>
      <c r="E337" s="104"/>
      <c r="F337" s="104"/>
    </row>
    <row r="338" spans="1:6">
      <c r="A338" s="104"/>
      <c r="B338" s="104"/>
      <c r="C338" s="104"/>
      <c r="D338" s="104"/>
      <c r="E338" s="104"/>
      <c r="F338" s="104"/>
    </row>
    <row r="339" spans="1:6">
      <c r="A339" s="104"/>
      <c r="B339" s="104"/>
      <c r="C339" s="104"/>
      <c r="D339" s="104"/>
      <c r="E339" s="104"/>
      <c r="F339" s="104"/>
    </row>
    <row r="340" spans="1:6">
      <c r="A340" s="104"/>
      <c r="B340" s="104"/>
      <c r="C340" s="104"/>
      <c r="D340" s="104"/>
      <c r="E340" s="104"/>
      <c r="F340" s="104"/>
    </row>
    <row r="341" spans="1:6">
      <c r="A341" s="104"/>
      <c r="B341" s="104"/>
      <c r="C341" s="104"/>
      <c r="D341" s="104"/>
      <c r="E341" s="104"/>
      <c r="F341" s="104"/>
    </row>
    <row r="342" spans="1:6">
      <c r="A342" s="104"/>
      <c r="B342" s="104"/>
      <c r="C342" s="104"/>
      <c r="D342" s="104"/>
      <c r="E342" s="104"/>
      <c r="F342" s="104"/>
    </row>
    <row r="343" spans="1:6">
      <c r="A343" s="104"/>
      <c r="B343" s="104"/>
      <c r="C343" s="104"/>
      <c r="D343" s="104"/>
      <c r="E343" s="104"/>
      <c r="F343" s="104"/>
    </row>
    <row r="344" spans="1:6">
      <c r="A344" s="104"/>
      <c r="B344" s="104"/>
      <c r="C344" s="104"/>
      <c r="D344" s="104"/>
      <c r="E344" s="104"/>
      <c r="F344" s="104"/>
    </row>
    <row r="345" spans="1:6">
      <c r="A345" s="104"/>
      <c r="B345" s="104"/>
      <c r="C345" s="104"/>
      <c r="D345" s="104"/>
      <c r="E345" s="104"/>
      <c r="F345" s="104"/>
    </row>
    <row r="346" spans="1:6">
      <c r="A346" s="104"/>
      <c r="B346" s="104"/>
      <c r="C346" s="104"/>
      <c r="D346" s="104"/>
      <c r="E346" s="104"/>
      <c r="F346" s="104"/>
    </row>
    <row r="347" spans="1:6">
      <c r="A347" s="104"/>
      <c r="B347" s="104"/>
      <c r="C347" s="104"/>
      <c r="D347" s="104"/>
      <c r="E347" s="104"/>
      <c r="F347" s="104"/>
    </row>
    <row r="348" spans="1:6">
      <c r="A348" s="104"/>
      <c r="B348" s="104"/>
      <c r="C348" s="104"/>
      <c r="D348" s="104"/>
      <c r="E348" s="104"/>
      <c r="F348" s="104"/>
    </row>
    <row r="349" spans="1:6">
      <c r="A349" s="104"/>
      <c r="B349" s="104"/>
      <c r="C349" s="104"/>
      <c r="D349" s="104"/>
      <c r="E349" s="104"/>
      <c r="F349" s="104"/>
    </row>
    <row r="350" spans="1:6">
      <c r="A350" s="104"/>
      <c r="B350" s="104"/>
      <c r="C350" s="104"/>
      <c r="D350" s="104"/>
      <c r="E350" s="104"/>
      <c r="F350" s="104"/>
    </row>
    <row r="351" spans="1:6">
      <c r="A351" s="104"/>
      <c r="B351" s="104"/>
      <c r="C351" s="104"/>
      <c r="D351" s="104"/>
      <c r="E351" s="104"/>
      <c r="F351" s="104"/>
    </row>
    <row r="352" spans="1:6">
      <c r="A352" s="104"/>
      <c r="B352" s="104"/>
      <c r="C352" s="104"/>
      <c r="D352" s="104"/>
      <c r="E352" s="104"/>
      <c r="F352" s="104"/>
    </row>
    <row r="353" spans="1:6">
      <c r="A353" s="104"/>
      <c r="B353" s="104"/>
      <c r="C353" s="104"/>
      <c r="D353" s="104"/>
      <c r="E353" s="104"/>
      <c r="F353" s="104"/>
    </row>
    <row r="354" spans="1:6">
      <c r="A354" s="104"/>
      <c r="B354" s="104"/>
      <c r="C354" s="104"/>
      <c r="D354" s="104"/>
      <c r="E354" s="104"/>
      <c r="F354" s="104"/>
    </row>
    <row r="355" spans="1:6">
      <c r="A355" s="104"/>
      <c r="B355" s="104"/>
      <c r="C355" s="104"/>
      <c r="D355" s="104"/>
      <c r="E355" s="104"/>
      <c r="F355" s="104"/>
    </row>
    <row r="356" spans="1:6">
      <c r="A356" s="104"/>
      <c r="B356" s="104"/>
      <c r="C356" s="104"/>
      <c r="D356" s="104"/>
      <c r="E356" s="104"/>
      <c r="F356" s="104"/>
    </row>
    <row r="357" spans="1:6">
      <c r="A357" s="104"/>
      <c r="B357" s="104"/>
      <c r="C357" s="104"/>
      <c r="D357" s="104"/>
      <c r="E357" s="104"/>
      <c r="F357" s="104"/>
    </row>
    <row r="358" spans="1:6">
      <c r="A358" s="104"/>
      <c r="B358" s="104"/>
      <c r="C358" s="104"/>
      <c r="D358" s="104"/>
      <c r="E358" s="104"/>
      <c r="F358" s="104"/>
    </row>
    <row r="359" spans="1:6">
      <c r="A359" s="104"/>
      <c r="B359" s="104"/>
      <c r="C359" s="104"/>
      <c r="D359" s="104"/>
      <c r="E359" s="104"/>
      <c r="F359" s="104"/>
    </row>
    <row r="360" spans="1:6">
      <c r="A360" s="104"/>
      <c r="B360" s="104"/>
      <c r="C360" s="104"/>
      <c r="D360" s="104"/>
      <c r="E360" s="104"/>
      <c r="F360" s="104"/>
    </row>
    <row r="361" spans="1:6">
      <c r="A361" s="104"/>
      <c r="B361" s="104"/>
      <c r="C361" s="104"/>
      <c r="D361" s="104"/>
      <c r="E361" s="104"/>
      <c r="F361" s="104"/>
    </row>
    <row r="362" spans="1:6">
      <c r="A362" s="104"/>
      <c r="B362" s="104"/>
      <c r="C362" s="104"/>
      <c r="D362" s="104"/>
      <c r="E362" s="104"/>
      <c r="F362" s="104"/>
    </row>
    <row r="363" spans="1:6">
      <c r="A363" s="104"/>
      <c r="B363" s="104"/>
      <c r="C363" s="104"/>
      <c r="D363" s="104"/>
      <c r="E363" s="104"/>
      <c r="F363" s="104"/>
    </row>
    <row r="364" spans="1:6">
      <c r="A364" s="104"/>
      <c r="B364" s="104"/>
      <c r="C364" s="104"/>
      <c r="D364" s="104"/>
      <c r="E364" s="104"/>
      <c r="F364" s="104"/>
    </row>
    <row r="365" spans="1:6">
      <c r="A365" s="104"/>
      <c r="B365" s="104"/>
      <c r="C365" s="104"/>
      <c r="D365" s="104"/>
      <c r="E365" s="104"/>
      <c r="F365" s="104"/>
    </row>
    <row r="366" spans="1:6">
      <c r="A366" s="104"/>
      <c r="B366" s="104"/>
      <c r="C366" s="104"/>
      <c r="D366" s="104"/>
      <c r="E366" s="104"/>
      <c r="F366" s="104"/>
    </row>
    <row r="367" spans="1:6">
      <c r="A367" s="104"/>
      <c r="B367" s="104"/>
      <c r="C367" s="104"/>
      <c r="D367" s="104"/>
      <c r="E367" s="104"/>
      <c r="F367" s="104"/>
    </row>
    <row r="368" spans="1:6">
      <c r="A368" s="104"/>
      <c r="B368" s="104"/>
      <c r="C368" s="104"/>
      <c r="D368" s="104"/>
      <c r="E368" s="104"/>
      <c r="F368" s="104"/>
    </row>
    <row r="369" spans="1:6">
      <c r="A369" s="104"/>
      <c r="B369" s="104"/>
      <c r="C369" s="104"/>
      <c r="D369" s="104"/>
      <c r="E369" s="104"/>
      <c r="F369" s="104"/>
    </row>
    <row r="370" spans="1:6">
      <c r="A370" s="104"/>
      <c r="B370" s="104"/>
      <c r="C370" s="104"/>
      <c r="D370" s="104"/>
      <c r="E370" s="104"/>
      <c r="F370" s="104"/>
    </row>
    <row r="371" spans="1:6">
      <c r="A371" s="104"/>
      <c r="B371" s="104"/>
      <c r="C371" s="104"/>
      <c r="D371" s="104"/>
      <c r="E371" s="104"/>
      <c r="F371" s="104"/>
    </row>
    <row r="372" spans="1:6">
      <c r="A372" s="104"/>
      <c r="B372" s="104"/>
      <c r="C372" s="104"/>
      <c r="D372" s="104"/>
      <c r="E372" s="104"/>
      <c r="F372" s="104"/>
    </row>
    <row r="373" spans="1:6">
      <c r="A373" s="104"/>
      <c r="B373" s="104"/>
      <c r="C373" s="104"/>
      <c r="D373" s="104"/>
      <c r="E373" s="104"/>
      <c r="F373" s="104"/>
    </row>
    <row r="374" spans="1:6">
      <c r="A374" s="104"/>
      <c r="B374" s="104"/>
      <c r="C374" s="104"/>
      <c r="D374" s="104"/>
      <c r="E374" s="104"/>
      <c r="F374" s="104"/>
    </row>
    <row r="375" spans="1:6">
      <c r="A375" s="104"/>
      <c r="B375" s="104"/>
      <c r="C375" s="104"/>
      <c r="D375" s="104"/>
      <c r="E375" s="104"/>
      <c r="F375" s="104"/>
    </row>
    <row r="376" spans="1:6">
      <c r="A376" s="104"/>
      <c r="B376" s="104"/>
      <c r="C376" s="104"/>
      <c r="D376" s="104"/>
      <c r="E376" s="104"/>
      <c r="F376" s="104"/>
    </row>
    <row r="377" spans="1:6">
      <c r="A377" s="104"/>
      <c r="B377" s="104"/>
      <c r="C377" s="104"/>
      <c r="D377" s="104"/>
      <c r="E377" s="104"/>
      <c r="F377" s="104"/>
    </row>
    <row r="378" spans="1:6">
      <c r="A378" s="104"/>
      <c r="B378" s="104"/>
      <c r="C378" s="104"/>
      <c r="D378" s="104"/>
      <c r="E378" s="104"/>
      <c r="F378" s="104"/>
    </row>
    <row r="379" spans="1:6">
      <c r="A379" s="104"/>
      <c r="B379" s="104"/>
      <c r="C379" s="104"/>
      <c r="D379" s="104"/>
      <c r="E379" s="104"/>
      <c r="F379" s="104"/>
    </row>
    <row r="380" spans="1:6">
      <c r="A380" s="104"/>
      <c r="B380" s="104"/>
      <c r="C380" s="104"/>
      <c r="D380" s="104"/>
      <c r="E380" s="104"/>
      <c r="F380" s="104"/>
    </row>
    <row r="381" spans="1:6">
      <c r="A381" s="104"/>
      <c r="B381" s="104"/>
      <c r="C381" s="104"/>
      <c r="D381" s="104"/>
      <c r="E381" s="104"/>
      <c r="F381" s="104"/>
    </row>
    <row r="382" spans="1:6">
      <c r="A382" s="104"/>
      <c r="B382" s="104"/>
      <c r="C382" s="104"/>
      <c r="D382" s="104"/>
      <c r="E382" s="104"/>
      <c r="F382" s="104"/>
    </row>
    <row r="383" spans="1:6">
      <c r="A383" s="104"/>
      <c r="B383" s="104"/>
      <c r="C383" s="104"/>
      <c r="D383" s="104"/>
      <c r="E383" s="104"/>
      <c r="F383" s="104"/>
    </row>
    <row r="384" spans="1:6">
      <c r="A384" s="104"/>
      <c r="B384" s="104"/>
      <c r="C384" s="104"/>
      <c r="D384" s="104"/>
      <c r="E384" s="104"/>
      <c r="F384" s="104"/>
    </row>
    <row r="385" spans="1:6">
      <c r="A385" s="104"/>
      <c r="B385" s="104"/>
      <c r="C385" s="104"/>
      <c r="D385" s="104"/>
      <c r="E385" s="104"/>
      <c r="F385" s="104"/>
    </row>
    <row r="386" spans="1:6">
      <c r="A386" s="104"/>
      <c r="B386" s="104"/>
      <c r="C386" s="104"/>
      <c r="D386" s="104"/>
      <c r="E386" s="104"/>
      <c r="F386" s="104"/>
    </row>
    <row r="387" spans="1:6">
      <c r="A387" s="104"/>
      <c r="B387" s="104"/>
      <c r="C387" s="104"/>
      <c r="D387" s="104"/>
      <c r="E387" s="104"/>
      <c r="F387" s="104"/>
    </row>
    <row r="388" spans="1:6">
      <c r="A388" s="104"/>
      <c r="B388" s="104"/>
      <c r="C388" s="104"/>
      <c r="D388" s="104"/>
      <c r="E388" s="104"/>
      <c r="F388" s="104"/>
    </row>
    <row r="389" spans="1:6">
      <c r="A389" s="104"/>
      <c r="B389" s="104"/>
      <c r="C389" s="104"/>
      <c r="D389" s="104"/>
      <c r="E389" s="104"/>
      <c r="F389" s="104"/>
    </row>
    <row r="390" spans="1:6">
      <c r="A390" s="104"/>
      <c r="B390" s="104"/>
      <c r="C390" s="104"/>
      <c r="D390" s="104"/>
      <c r="E390" s="104"/>
      <c r="F390" s="104"/>
    </row>
    <row r="391" spans="1:6">
      <c r="A391" s="104"/>
      <c r="B391" s="104"/>
      <c r="C391" s="104"/>
      <c r="D391" s="104"/>
      <c r="E391" s="104"/>
      <c r="F391" s="104"/>
    </row>
    <row r="392" spans="1:6">
      <c r="A392" s="104"/>
      <c r="B392" s="104"/>
      <c r="C392" s="104"/>
      <c r="D392" s="104"/>
      <c r="E392" s="104"/>
      <c r="F392" s="104"/>
    </row>
    <row r="393" spans="1:6">
      <c r="A393" s="104"/>
      <c r="B393" s="104"/>
      <c r="C393" s="104"/>
      <c r="D393" s="104"/>
      <c r="E393" s="104"/>
      <c r="F393" s="104"/>
    </row>
    <row r="394" spans="1:6">
      <c r="A394" s="104"/>
      <c r="B394" s="104"/>
      <c r="C394" s="104"/>
      <c r="D394" s="104"/>
      <c r="E394" s="104"/>
      <c r="F394" s="104"/>
    </row>
    <row r="395" spans="1:6">
      <c r="A395" s="104"/>
      <c r="B395" s="104"/>
      <c r="C395" s="104"/>
      <c r="D395" s="104"/>
      <c r="E395" s="104"/>
      <c r="F395" s="104"/>
    </row>
    <row r="396" spans="1:6">
      <c r="A396" s="104"/>
      <c r="B396" s="104"/>
      <c r="C396" s="104"/>
      <c r="D396" s="104"/>
      <c r="E396" s="104"/>
      <c r="F396" s="104"/>
    </row>
    <row r="397" spans="1:6">
      <c r="A397" s="104"/>
      <c r="B397" s="104"/>
      <c r="C397" s="104"/>
      <c r="D397" s="104"/>
      <c r="E397" s="104"/>
      <c r="F397" s="104"/>
    </row>
    <row r="398" spans="1:6">
      <c r="A398" s="104"/>
      <c r="B398" s="104"/>
      <c r="C398" s="104"/>
      <c r="D398" s="104"/>
      <c r="E398" s="104"/>
      <c r="F398" s="104"/>
    </row>
    <row r="399" spans="1:6">
      <c r="A399" s="104"/>
      <c r="B399" s="104"/>
      <c r="C399" s="104"/>
      <c r="D399" s="104"/>
      <c r="E399" s="104"/>
      <c r="F399" s="104"/>
    </row>
    <row r="400" spans="1:6">
      <c r="A400" s="104"/>
      <c r="B400" s="104"/>
      <c r="C400" s="104"/>
      <c r="D400" s="104"/>
      <c r="E400" s="104"/>
      <c r="F400" s="104"/>
    </row>
    <row r="401" spans="1:6">
      <c r="A401" s="104"/>
      <c r="B401" s="104"/>
      <c r="C401" s="104"/>
      <c r="D401" s="104"/>
      <c r="E401" s="104"/>
      <c r="F401" s="104"/>
    </row>
    <row r="402" spans="1:6">
      <c r="A402" s="104"/>
      <c r="B402" s="104"/>
      <c r="C402" s="104"/>
      <c r="D402" s="104"/>
      <c r="E402" s="104"/>
      <c r="F402" s="104"/>
    </row>
    <row r="403" spans="1:6">
      <c r="A403" s="104"/>
      <c r="B403" s="104"/>
      <c r="C403" s="104"/>
      <c r="D403" s="104"/>
      <c r="E403" s="104"/>
      <c r="F403" s="104"/>
    </row>
    <row r="404" spans="1:6">
      <c r="A404" s="104"/>
      <c r="B404" s="104"/>
      <c r="C404" s="104"/>
      <c r="D404" s="104"/>
      <c r="E404" s="104"/>
      <c r="F404" s="104"/>
    </row>
    <row r="405" spans="1:6">
      <c r="A405" s="104"/>
      <c r="B405" s="104"/>
      <c r="C405" s="104"/>
      <c r="D405" s="104"/>
      <c r="E405" s="104"/>
      <c r="F405" s="104"/>
    </row>
    <row r="406" spans="1:6">
      <c r="A406" s="104"/>
      <c r="B406" s="104"/>
      <c r="C406" s="104"/>
      <c r="D406" s="104"/>
      <c r="E406" s="104"/>
      <c r="F406" s="104"/>
    </row>
    <row r="407" spans="1:6">
      <c r="A407" s="104"/>
      <c r="B407" s="104"/>
      <c r="C407" s="104"/>
      <c r="D407" s="104"/>
      <c r="E407" s="104"/>
      <c r="F407" s="104"/>
    </row>
    <row r="408" spans="1:6">
      <c r="A408" s="104"/>
      <c r="B408" s="104"/>
      <c r="C408" s="104"/>
      <c r="D408" s="104"/>
      <c r="E408" s="104"/>
      <c r="F408" s="104"/>
    </row>
    <row r="409" spans="1:6">
      <c r="A409" s="104"/>
      <c r="B409" s="104"/>
      <c r="C409" s="104"/>
      <c r="D409" s="104"/>
      <c r="E409" s="104"/>
      <c r="F409" s="104"/>
    </row>
    <row r="410" spans="1:6">
      <c r="A410" s="104"/>
      <c r="B410" s="104"/>
      <c r="C410" s="104"/>
      <c r="D410" s="104"/>
      <c r="E410" s="104"/>
      <c r="F410" s="104"/>
    </row>
    <row r="411" spans="1:6">
      <c r="A411" s="104"/>
      <c r="B411" s="104"/>
      <c r="C411" s="104"/>
      <c r="D411" s="104"/>
      <c r="E411" s="104"/>
      <c r="F411" s="104"/>
    </row>
    <row r="412" spans="1:6">
      <c r="A412" s="104"/>
      <c r="B412" s="104"/>
      <c r="C412" s="104"/>
      <c r="D412" s="104"/>
      <c r="E412" s="104"/>
      <c r="F412" s="104"/>
    </row>
    <row r="413" spans="1:6">
      <c r="A413" s="104"/>
      <c r="B413" s="104"/>
      <c r="C413" s="104"/>
      <c r="D413" s="104"/>
      <c r="E413" s="104"/>
      <c r="F413" s="104"/>
    </row>
    <row r="414" spans="1:6">
      <c r="A414" s="104"/>
      <c r="B414" s="104"/>
      <c r="C414" s="104"/>
      <c r="D414" s="104"/>
      <c r="E414" s="104"/>
      <c r="F414" s="104"/>
    </row>
    <row r="415" spans="1:6">
      <c r="A415" s="104"/>
      <c r="B415" s="104"/>
      <c r="C415" s="104"/>
      <c r="D415" s="104"/>
      <c r="E415" s="104"/>
      <c r="F415" s="104"/>
    </row>
    <row r="416" spans="1:6">
      <c r="A416" s="104"/>
      <c r="B416" s="104"/>
      <c r="C416" s="104"/>
      <c r="D416" s="104"/>
      <c r="E416" s="104"/>
      <c r="F416" s="104"/>
    </row>
    <row r="417" spans="1:6">
      <c r="A417" s="104"/>
      <c r="B417" s="104"/>
      <c r="C417" s="104"/>
      <c r="D417" s="104"/>
      <c r="E417" s="104"/>
      <c r="F417" s="104"/>
    </row>
    <row r="418" spans="1:6">
      <c r="A418" s="104"/>
      <c r="B418" s="104"/>
      <c r="C418" s="104"/>
      <c r="D418" s="104"/>
      <c r="E418" s="104"/>
      <c r="F418" s="104"/>
    </row>
    <row r="419" spans="1:6">
      <c r="A419" s="104"/>
      <c r="B419" s="104"/>
      <c r="C419" s="104"/>
      <c r="D419" s="104"/>
      <c r="E419" s="104"/>
      <c r="F419" s="104"/>
    </row>
    <row r="420" spans="1:6">
      <c r="A420" s="104"/>
      <c r="B420" s="104"/>
      <c r="C420" s="104"/>
      <c r="D420" s="104"/>
      <c r="E420" s="104"/>
      <c r="F420" s="104"/>
    </row>
    <row r="421" spans="1:6">
      <c r="A421" s="104"/>
      <c r="B421" s="104"/>
      <c r="C421" s="104"/>
      <c r="D421" s="104"/>
      <c r="E421" s="104"/>
      <c r="F421" s="104"/>
    </row>
    <row r="422" spans="1:6">
      <c r="A422" s="104"/>
      <c r="B422" s="104"/>
      <c r="C422" s="104"/>
      <c r="D422" s="104"/>
      <c r="E422" s="104"/>
      <c r="F422" s="104"/>
    </row>
    <row r="423" spans="1:6">
      <c r="A423" s="104"/>
      <c r="B423" s="104"/>
      <c r="C423" s="104"/>
      <c r="D423" s="104"/>
      <c r="E423" s="104"/>
      <c r="F423" s="104"/>
    </row>
    <row r="424" spans="1:6">
      <c r="A424" s="104"/>
      <c r="B424" s="104"/>
      <c r="C424" s="104"/>
      <c r="D424" s="104"/>
      <c r="E424" s="104"/>
      <c r="F424" s="104"/>
    </row>
    <row r="425" spans="1:6">
      <c r="A425" s="104"/>
      <c r="B425" s="104"/>
      <c r="C425" s="104"/>
      <c r="D425" s="104"/>
      <c r="E425" s="104"/>
      <c r="F425" s="104"/>
    </row>
    <row r="426" spans="1:6">
      <c r="A426" s="104"/>
      <c r="B426" s="104"/>
      <c r="C426" s="104"/>
      <c r="D426" s="104"/>
      <c r="E426" s="104"/>
      <c r="F426" s="104"/>
    </row>
    <row r="427" spans="1:6">
      <c r="A427" s="104"/>
      <c r="B427" s="104"/>
      <c r="C427" s="104"/>
      <c r="D427" s="104"/>
      <c r="E427" s="104"/>
      <c r="F427" s="104"/>
    </row>
    <row r="428" spans="1:6">
      <c r="A428" s="104"/>
      <c r="B428" s="104"/>
      <c r="C428" s="104"/>
      <c r="D428" s="104"/>
      <c r="E428" s="104"/>
      <c r="F428" s="104"/>
    </row>
    <row r="429" spans="1:6">
      <c r="A429" s="104"/>
      <c r="B429" s="104"/>
      <c r="C429" s="104"/>
      <c r="D429" s="104"/>
      <c r="E429" s="104"/>
      <c r="F429" s="104"/>
    </row>
    <row r="430" spans="1:6">
      <c r="A430" s="104"/>
      <c r="B430" s="104"/>
      <c r="C430" s="104"/>
      <c r="D430" s="104"/>
      <c r="E430" s="104"/>
      <c r="F430" s="104"/>
    </row>
    <row r="431" spans="1:6">
      <c r="A431" s="104"/>
      <c r="B431" s="104"/>
      <c r="C431" s="104"/>
      <c r="D431" s="104"/>
      <c r="E431" s="104"/>
      <c r="F431" s="104"/>
    </row>
    <row r="432" spans="1:6">
      <c r="A432" s="104"/>
      <c r="B432" s="104"/>
      <c r="C432" s="104"/>
      <c r="D432" s="104"/>
      <c r="E432" s="104"/>
      <c r="F432" s="104"/>
    </row>
    <row r="433" spans="1:6">
      <c r="A433" s="104"/>
      <c r="B433" s="104"/>
      <c r="C433" s="104"/>
      <c r="D433" s="104"/>
      <c r="E433" s="104"/>
      <c r="F433" s="104"/>
    </row>
    <row r="434" spans="1:6">
      <c r="A434" s="104"/>
      <c r="B434" s="104"/>
      <c r="C434" s="104"/>
      <c r="D434" s="104"/>
      <c r="E434" s="104"/>
      <c r="F434" s="104"/>
    </row>
    <row r="435" spans="1:6">
      <c r="A435" s="104"/>
      <c r="B435" s="104"/>
      <c r="C435" s="104"/>
      <c r="D435" s="104"/>
      <c r="E435" s="104"/>
      <c r="F435" s="104"/>
    </row>
    <row r="436" spans="1:6">
      <c r="A436" s="104"/>
      <c r="B436" s="104"/>
      <c r="C436" s="104"/>
      <c r="D436" s="104"/>
      <c r="E436" s="104"/>
      <c r="F436" s="104"/>
    </row>
    <row r="437" spans="1:6">
      <c r="A437" s="104"/>
      <c r="B437" s="104"/>
      <c r="C437" s="104"/>
      <c r="D437" s="104"/>
      <c r="E437" s="104"/>
      <c r="F437" s="104"/>
    </row>
    <row r="438" spans="1:6">
      <c r="A438" s="104"/>
      <c r="B438" s="104"/>
      <c r="C438" s="104"/>
      <c r="D438" s="104"/>
      <c r="E438" s="104"/>
      <c r="F438" s="104"/>
    </row>
    <row r="439" spans="1:6">
      <c r="A439" s="104"/>
      <c r="B439" s="104"/>
      <c r="C439" s="104"/>
      <c r="D439" s="104"/>
      <c r="E439" s="104"/>
      <c r="F439" s="104"/>
    </row>
    <row r="440" spans="1:6">
      <c r="A440" s="104"/>
      <c r="B440" s="104"/>
      <c r="C440" s="104"/>
      <c r="D440" s="104"/>
      <c r="E440" s="104"/>
      <c r="F440" s="104"/>
    </row>
    <row r="441" spans="1:6">
      <c r="A441" s="104"/>
      <c r="B441" s="104"/>
      <c r="C441" s="104"/>
      <c r="D441" s="104"/>
      <c r="E441" s="104"/>
      <c r="F441" s="104"/>
    </row>
    <row r="442" spans="1:6">
      <c r="A442" s="104"/>
      <c r="B442" s="104"/>
      <c r="C442" s="104"/>
      <c r="D442" s="104"/>
      <c r="E442" s="104"/>
      <c r="F442" s="104"/>
    </row>
    <row r="443" spans="1:6">
      <c r="A443" s="104"/>
      <c r="B443" s="104"/>
      <c r="C443" s="104"/>
      <c r="D443" s="104"/>
      <c r="E443" s="104"/>
      <c r="F443" s="104"/>
    </row>
    <row r="444" spans="1:6">
      <c r="A444" s="104"/>
      <c r="B444" s="104"/>
      <c r="C444" s="104"/>
      <c r="D444" s="104"/>
      <c r="E444" s="104"/>
      <c r="F444" s="104"/>
    </row>
    <row r="445" spans="1:6">
      <c r="A445" s="104"/>
      <c r="B445" s="104"/>
      <c r="C445" s="104"/>
      <c r="D445" s="104"/>
      <c r="E445" s="104"/>
      <c r="F445" s="104"/>
    </row>
    <row r="446" spans="1:6">
      <c r="A446" s="104"/>
      <c r="B446" s="104"/>
      <c r="C446" s="104"/>
      <c r="D446" s="104"/>
      <c r="E446" s="104"/>
      <c r="F446" s="104"/>
    </row>
    <row r="447" spans="1:6">
      <c r="A447" s="104"/>
      <c r="B447" s="104"/>
      <c r="C447" s="104"/>
      <c r="D447" s="104"/>
      <c r="E447" s="104"/>
      <c r="F447" s="104"/>
    </row>
    <row r="448" spans="1:6">
      <c r="A448" s="104"/>
      <c r="B448" s="104"/>
      <c r="C448" s="104"/>
      <c r="D448" s="104"/>
      <c r="E448" s="104"/>
      <c r="F448" s="104"/>
    </row>
    <row r="449" spans="1:6">
      <c r="A449" s="104"/>
      <c r="B449" s="104"/>
      <c r="C449" s="104"/>
      <c r="D449" s="104"/>
      <c r="E449" s="104"/>
      <c r="F449" s="104"/>
    </row>
    <row r="450" spans="1:6">
      <c r="A450" s="104"/>
      <c r="B450" s="104"/>
      <c r="C450" s="104"/>
      <c r="D450" s="104"/>
      <c r="E450" s="104"/>
      <c r="F450" s="104"/>
    </row>
    <row r="451" spans="1:6">
      <c r="A451" s="104"/>
      <c r="B451" s="104"/>
      <c r="C451" s="104"/>
      <c r="D451" s="104"/>
      <c r="E451" s="104"/>
      <c r="F451" s="104"/>
    </row>
    <row r="452" spans="1:6">
      <c r="A452" s="104"/>
      <c r="B452" s="104"/>
      <c r="C452" s="104"/>
      <c r="D452" s="104"/>
      <c r="E452" s="104"/>
      <c r="F452" s="104"/>
    </row>
    <row r="453" spans="1:6">
      <c r="A453" s="104"/>
      <c r="B453" s="104"/>
      <c r="C453" s="104"/>
      <c r="D453" s="104"/>
      <c r="E453" s="104"/>
      <c r="F453" s="104"/>
    </row>
    <row r="454" spans="1:6">
      <c r="A454" s="104"/>
      <c r="B454" s="104"/>
      <c r="C454" s="104"/>
      <c r="D454" s="104"/>
      <c r="E454" s="104"/>
      <c r="F454" s="104"/>
    </row>
    <row r="455" spans="1:6">
      <c r="A455" s="104"/>
      <c r="B455" s="104"/>
      <c r="C455" s="104"/>
      <c r="D455" s="104"/>
      <c r="E455" s="104"/>
      <c r="F455" s="104"/>
    </row>
    <row r="456" spans="1:6">
      <c r="A456" s="104"/>
      <c r="B456" s="104"/>
      <c r="C456" s="104"/>
      <c r="D456" s="104"/>
      <c r="E456" s="104"/>
      <c r="F456" s="104"/>
    </row>
    <row r="457" spans="1:6">
      <c r="A457" s="104"/>
      <c r="B457" s="104"/>
      <c r="C457" s="104"/>
      <c r="D457" s="104"/>
      <c r="E457" s="104"/>
      <c r="F457" s="104"/>
    </row>
    <row r="458" spans="1:6">
      <c r="A458" s="104"/>
      <c r="B458" s="104"/>
      <c r="C458" s="104"/>
      <c r="D458" s="104"/>
      <c r="E458" s="104"/>
      <c r="F458" s="104"/>
    </row>
    <row r="459" spans="1:6">
      <c r="A459" s="104"/>
      <c r="B459" s="104"/>
      <c r="C459" s="104"/>
      <c r="D459" s="104"/>
      <c r="E459" s="104"/>
      <c r="F459" s="104"/>
    </row>
    <row r="460" spans="1:6">
      <c r="A460" s="104"/>
      <c r="B460" s="104"/>
      <c r="C460" s="104"/>
      <c r="D460" s="104"/>
      <c r="E460" s="104"/>
      <c r="F460" s="104"/>
    </row>
    <row r="461" spans="1:6">
      <c r="A461" s="104"/>
      <c r="B461" s="104"/>
      <c r="C461" s="104"/>
      <c r="D461" s="104"/>
      <c r="E461" s="104"/>
      <c r="F461" s="104"/>
    </row>
    <row r="462" spans="1:6">
      <c r="A462" s="104"/>
      <c r="B462" s="104"/>
      <c r="C462" s="104"/>
      <c r="D462" s="104"/>
      <c r="E462" s="104"/>
      <c r="F462" s="104"/>
    </row>
    <row r="463" spans="1:6">
      <c r="A463" s="104"/>
      <c r="B463" s="104"/>
      <c r="C463" s="104"/>
      <c r="D463" s="104"/>
      <c r="E463" s="104"/>
      <c r="F463" s="104"/>
    </row>
    <row r="464" spans="1:6">
      <c r="A464" s="104"/>
      <c r="B464" s="104"/>
      <c r="C464" s="104"/>
      <c r="D464" s="104"/>
      <c r="E464" s="104"/>
      <c r="F464" s="104"/>
    </row>
    <row r="465" spans="1:6">
      <c r="A465" s="104"/>
      <c r="B465" s="104"/>
      <c r="C465" s="104"/>
      <c r="D465" s="104"/>
      <c r="E465" s="104"/>
      <c r="F465" s="104"/>
    </row>
    <row r="466" spans="1:6">
      <c r="A466" s="104"/>
      <c r="B466" s="104"/>
      <c r="C466" s="104"/>
      <c r="D466" s="104"/>
      <c r="E466" s="104"/>
      <c r="F466" s="104"/>
    </row>
    <row r="467" spans="1:6">
      <c r="A467" s="104"/>
      <c r="B467" s="104"/>
      <c r="C467" s="104"/>
      <c r="D467" s="104"/>
      <c r="E467" s="104"/>
      <c r="F467" s="104"/>
    </row>
    <row r="468" spans="1:6">
      <c r="A468" s="104"/>
      <c r="B468" s="104"/>
      <c r="C468" s="104"/>
      <c r="D468" s="104"/>
      <c r="E468" s="104"/>
      <c r="F468" s="104"/>
    </row>
    <row r="469" spans="1:6">
      <c r="A469" s="104"/>
      <c r="B469" s="104"/>
      <c r="C469" s="104"/>
      <c r="D469" s="104"/>
      <c r="E469" s="104"/>
      <c r="F469" s="104"/>
    </row>
    <row r="470" spans="1:6">
      <c r="A470" s="104"/>
      <c r="B470" s="104"/>
      <c r="C470" s="104"/>
      <c r="D470" s="104"/>
      <c r="E470" s="104"/>
      <c r="F470" s="104"/>
    </row>
    <row r="471" spans="1:6">
      <c r="A471" s="104"/>
      <c r="B471" s="104"/>
      <c r="C471" s="104"/>
      <c r="D471" s="104"/>
      <c r="E471" s="104"/>
      <c r="F471" s="104"/>
    </row>
    <row r="472" spans="1:6">
      <c r="A472" s="104"/>
      <c r="B472" s="104"/>
      <c r="C472" s="104"/>
      <c r="D472" s="104"/>
      <c r="E472" s="104"/>
      <c r="F472" s="104"/>
    </row>
    <row r="473" spans="1:6">
      <c r="A473" s="104"/>
      <c r="B473" s="104"/>
      <c r="C473" s="104"/>
      <c r="D473" s="104"/>
      <c r="E473" s="104"/>
      <c r="F473" s="104"/>
    </row>
    <row r="474" spans="1:6">
      <c r="A474" s="104"/>
      <c r="B474" s="104"/>
      <c r="C474" s="104"/>
      <c r="D474" s="104"/>
      <c r="E474" s="104"/>
      <c r="F474" s="104"/>
    </row>
    <row r="475" spans="1:6">
      <c r="A475" s="104"/>
      <c r="B475" s="104"/>
      <c r="C475" s="104"/>
      <c r="D475" s="104"/>
      <c r="E475" s="104"/>
      <c r="F475" s="104"/>
    </row>
    <row r="476" spans="1:6">
      <c r="A476" s="104"/>
      <c r="B476" s="104"/>
      <c r="C476" s="104"/>
      <c r="D476" s="104"/>
      <c r="E476" s="104"/>
      <c r="F476" s="104"/>
    </row>
    <row r="477" spans="1:6">
      <c r="A477" s="104"/>
      <c r="B477" s="104"/>
      <c r="C477" s="104"/>
      <c r="D477" s="104"/>
      <c r="E477" s="104"/>
      <c r="F477" s="104"/>
    </row>
    <row r="478" spans="1:6">
      <c r="A478" s="104"/>
      <c r="B478" s="104"/>
      <c r="C478" s="104"/>
      <c r="D478" s="104"/>
      <c r="E478" s="104"/>
      <c r="F478" s="104"/>
    </row>
    <row r="479" spans="1:6">
      <c r="A479" s="104"/>
      <c r="B479" s="104"/>
      <c r="C479" s="104"/>
      <c r="D479" s="104"/>
      <c r="E479" s="104"/>
      <c r="F479" s="104"/>
    </row>
    <row r="480" spans="1:6">
      <c r="A480" s="104"/>
      <c r="B480" s="104"/>
      <c r="C480" s="104"/>
      <c r="D480" s="104"/>
      <c r="E480" s="104"/>
      <c r="F480" s="104"/>
    </row>
  </sheetData>
  <mergeCells count="2">
    <mergeCell ref="C97:D97"/>
    <mergeCell ref="B102:C102"/>
  </mergeCells>
  <pageMargins left="0.7" right="0.7" top="0.75" bottom="0.75" header="0.3" footer="0.3"/>
  <pageSetup paperSize="9" orientation="portrait" horizontalDpi="300" verticalDpi="300" r:id="rId1"/>
  <drawing r:id="rId2"/>
  <legacyDrawing r:id="rId3"/>
  <oleObjects>
    <oleObject progId="Equation.3" shapeId="1029" r:id="rId4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5:H133"/>
  <sheetViews>
    <sheetView zoomScale="130" zoomScaleNormal="130" workbookViewId="0"/>
  </sheetViews>
  <sheetFormatPr baseColWidth="10" defaultRowHeight="15"/>
  <cols>
    <col min="1" max="1" width="16.5703125" style="1" customWidth="1"/>
    <col min="2" max="2" width="14.7109375" style="1" customWidth="1"/>
    <col min="3" max="3" width="14.5703125" style="1" customWidth="1"/>
    <col min="4" max="4" width="17.85546875" style="1" customWidth="1"/>
    <col min="5" max="5" width="16.140625" style="1" customWidth="1"/>
    <col min="6" max="6" width="12.28515625" style="1" customWidth="1"/>
    <col min="7" max="7" width="15" style="1" customWidth="1"/>
    <col min="8" max="8" width="12.5703125" style="1" bestFit="1" customWidth="1"/>
    <col min="9" max="16384" width="11.42578125" style="1"/>
  </cols>
  <sheetData>
    <row r="15" spans="1:1">
      <c r="A15" s="35" t="s">
        <v>2</v>
      </c>
    </row>
    <row r="16" spans="1:1">
      <c r="A16" s="35"/>
    </row>
    <row r="17" spans="1:6">
      <c r="A17" s="36" t="s">
        <v>3</v>
      </c>
      <c r="B17" s="36" t="s">
        <v>4</v>
      </c>
      <c r="C17" s="37">
        <v>0.6</v>
      </c>
    </row>
    <row r="18" spans="1:6">
      <c r="A18" s="36" t="s">
        <v>5</v>
      </c>
      <c r="B18" s="36" t="s">
        <v>4</v>
      </c>
      <c r="C18" s="38">
        <v>6.9999999999999999E-4</v>
      </c>
    </row>
    <row r="19" spans="1:6">
      <c r="A19" s="36" t="s">
        <v>6</v>
      </c>
      <c r="B19" s="36" t="s">
        <v>4</v>
      </c>
      <c r="C19" s="39">
        <v>1.7000000000000001E-2</v>
      </c>
      <c r="E19" s="40" t="s">
        <v>72</v>
      </c>
      <c r="F19" s="41">
        <v>9.81</v>
      </c>
    </row>
    <row r="20" spans="1:6">
      <c r="A20" s="36" t="s">
        <v>7</v>
      </c>
      <c r="B20" s="36" t="s">
        <v>4</v>
      </c>
      <c r="C20" s="39">
        <v>1</v>
      </c>
      <c r="D20" s="1">
        <v>1</v>
      </c>
      <c r="E20" s="1">
        <f>2*(SQRT(1+$C$20^2)-$C$20)</f>
        <v>0.82842712474619029</v>
      </c>
      <c r="F20" s="1" t="s">
        <v>11</v>
      </c>
    </row>
    <row r="21" spans="1:6">
      <c r="D21" s="1">
        <v>2</v>
      </c>
      <c r="E21" s="1">
        <f>4*(SQRT(1+$C$20^2)-$C$20)</f>
        <v>1.6568542494923806</v>
      </c>
      <c r="F21" s="1" t="s">
        <v>8</v>
      </c>
    </row>
    <row r="22" spans="1:6">
      <c r="A22" s="1" t="s">
        <v>10</v>
      </c>
      <c r="C22" s="36">
        <v>1</v>
      </c>
      <c r="D22" s="1">
        <v>3</v>
      </c>
      <c r="E22" s="1">
        <f>3*(SQRT(1+$C$20^2)-$C$20)</f>
        <v>1.2426406871192854</v>
      </c>
      <c r="F22" s="1" t="s">
        <v>9</v>
      </c>
    </row>
    <row r="24" spans="1:6">
      <c r="A24" s="1" t="s">
        <v>15</v>
      </c>
      <c r="C24" s="1" t="s">
        <v>16</v>
      </c>
    </row>
    <row r="25" spans="1:6" ht="15.75">
      <c r="A25" s="42"/>
      <c r="C25" s="43">
        <v>2</v>
      </c>
      <c r="D25" s="1" t="s">
        <v>18</v>
      </c>
    </row>
    <row r="26" spans="1:6">
      <c r="C26" s="43">
        <v>4</v>
      </c>
      <c r="D26" s="1" t="s">
        <v>19</v>
      </c>
    </row>
    <row r="27" spans="1:6">
      <c r="C27" s="43">
        <v>3</v>
      </c>
      <c r="D27" s="1" t="s">
        <v>17</v>
      </c>
    </row>
    <row r="28" spans="1:6">
      <c r="A28" s="1" t="s">
        <v>20</v>
      </c>
      <c r="C28" s="1" t="str">
        <f>VLOOKUP(C22,D20:F22,3)</f>
        <v>Max. Eficiencia Hidráulica</v>
      </c>
      <c r="E28" s="1" t="s">
        <v>21</v>
      </c>
    </row>
    <row r="29" spans="1:6">
      <c r="C29" s="43"/>
    </row>
    <row r="30" spans="1:6">
      <c r="A30" s="1" t="s">
        <v>12</v>
      </c>
      <c r="B30" s="1">
        <f>VLOOKUP(C22,D20:F22,2)</f>
        <v>0.82842712474619029</v>
      </c>
    </row>
    <row r="32" spans="1:6">
      <c r="A32" s="1" t="s">
        <v>13</v>
      </c>
    </row>
    <row r="34" spans="1:5">
      <c r="A34" s="1" t="s">
        <v>14</v>
      </c>
      <c r="B34" s="44">
        <f>B30</f>
        <v>0.82842712474619029</v>
      </c>
    </row>
    <row r="36" spans="1:5">
      <c r="A36" s="45" t="s">
        <v>22</v>
      </c>
    </row>
    <row r="38" spans="1:5">
      <c r="C38" s="1" t="s">
        <v>33</v>
      </c>
      <c r="E38" s="36" t="s">
        <v>25</v>
      </c>
    </row>
    <row r="39" spans="1:5">
      <c r="C39" s="1" t="s">
        <v>34</v>
      </c>
      <c r="E39" s="36" t="s">
        <v>39</v>
      </c>
    </row>
    <row r="40" spans="1:5">
      <c r="C40" s="1" t="s">
        <v>32</v>
      </c>
      <c r="E40" s="36" t="s">
        <v>24</v>
      </c>
    </row>
    <row r="42" spans="1:5">
      <c r="A42" s="1" t="s">
        <v>33</v>
      </c>
      <c r="C42" s="36" t="s">
        <v>4</v>
      </c>
      <c r="D42" s="46">
        <f>B34+C20</f>
        <v>1.8284271247461903</v>
      </c>
    </row>
    <row r="43" spans="1:5">
      <c r="A43" s="1" t="s">
        <v>34</v>
      </c>
      <c r="C43" s="36" t="s">
        <v>4</v>
      </c>
      <c r="D43" s="47">
        <f>B34+2*SQRT(1+C20^2)</f>
        <v>3.6568542494923806</v>
      </c>
    </row>
    <row r="44" spans="1:5">
      <c r="A44" s="1" t="s">
        <v>32</v>
      </c>
      <c r="C44" s="36" t="s">
        <v>4</v>
      </c>
      <c r="D44" s="47">
        <f>D42/D43</f>
        <v>0.5</v>
      </c>
    </row>
    <row r="48" spans="1:5">
      <c r="A48" s="45" t="s">
        <v>26</v>
      </c>
    </row>
    <row r="50" spans="1:5">
      <c r="A50" s="1" t="s">
        <v>27</v>
      </c>
      <c r="C50" s="1" t="s">
        <v>16</v>
      </c>
    </row>
    <row r="51" spans="1:5">
      <c r="C51" s="1" t="s">
        <v>28</v>
      </c>
    </row>
    <row r="52" spans="1:5">
      <c r="C52" s="1" t="s">
        <v>29</v>
      </c>
    </row>
    <row r="53" spans="1:5">
      <c r="C53" s="1" t="s">
        <v>31</v>
      </c>
    </row>
    <row r="54" spans="1:5">
      <c r="C54" s="1" t="s">
        <v>30</v>
      </c>
    </row>
    <row r="56" spans="1:5">
      <c r="A56" s="35" t="s">
        <v>35</v>
      </c>
    </row>
    <row r="58" spans="1:5">
      <c r="B58" s="48">
        <f>C17</f>
        <v>0.6</v>
      </c>
      <c r="C58" s="49">
        <f>D42</f>
        <v>1.8284271247461903</v>
      </c>
      <c r="D58" s="50">
        <f>D44</f>
        <v>0.5</v>
      </c>
      <c r="E58" s="51">
        <f>C18</f>
        <v>6.9999999999999999E-4</v>
      </c>
    </row>
    <row r="59" spans="1:5">
      <c r="D59" s="1">
        <f>C19</f>
        <v>1.7000000000000001E-2</v>
      </c>
    </row>
    <row r="61" spans="1:5">
      <c r="B61" s="40" t="s">
        <v>36</v>
      </c>
      <c r="C61" s="1">
        <f>(B58*D59)/(C58*D58^(2/3)*E58^(1/2))</f>
        <v>0.33470342778229872</v>
      </c>
    </row>
    <row r="62" spans="1:5">
      <c r="B62" s="40" t="s">
        <v>49</v>
      </c>
      <c r="C62" s="52">
        <f>C61^(3/8)</f>
        <v>0.66335737222876856</v>
      </c>
    </row>
    <row r="64" spans="1:5">
      <c r="A64" s="45" t="s">
        <v>48</v>
      </c>
    </row>
    <row r="65" spans="1:7">
      <c r="A65" s="40" t="s">
        <v>37</v>
      </c>
      <c r="B65" s="44">
        <f>B30</f>
        <v>0.82842712474619029</v>
      </c>
    </row>
    <row r="66" spans="1:7">
      <c r="A66" s="40" t="s">
        <v>37</v>
      </c>
      <c r="B66" s="52">
        <f>B65*C62</f>
        <v>0.54954324055466708</v>
      </c>
    </row>
    <row r="68" spans="1:7">
      <c r="A68" s="1" t="s">
        <v>38</v>
      </c>
      <c r="B68" s="53">
        <f>ROUNDUP(B66,2)</f>
        <v>0.55000000000000004</v>
      </c>
    </row>
    <row r="70" spans="1:7">
      <c r="A70" s="45" t="s">
        <v>89</v>
      </c>
    </row>
    <row r="71" spans="1:7" ht="15.75" thickBot="1"/>
    <row r="72" spans="1:7">
      <c r="A72" s="1" t="s">
        <v>40</v>
      </c>
      <c r="F72" s="54" t="s">
        <v>41</v>
      </c>
      <c r="G72" s="55" t="s">
        <v>42</v>
      </c>
    </row>
    <row r="73" spans="1:7" ht="15.75" thickBot="1">
      <c r="F73" s="56">
        <f>(-1*B68+SQRT(B68^2-4*C20*E75*-1))/(2*C20)</f>
        <v>0.66319590879020729</v>
      </c>
      <c r="G73" s="57">
        <f>(-1*B68-SQRT(B68^2-4*C20*E75*-1))/(2*C20)</f>
        <v>-1.2131959087902073</v>
      </c>
    </row>
    <row r="74" spans="1:7">
      <c r="A74" s="40" t="s">
        <v>23</v>
      </c>
      <c r="B74" s="58">
        <f>D42</f>
        <v>1.8284271247461903</v>
      </c>
    </row>
    <row r="75" spans="1:7">
      <c r="A75" s="40" t="s">
        <v>23</v>
      </c>
      <c r="B75" s="59">
        <f>B74*C62^2</f>
        <v>0.80458656327068301</v>
      </c>
      <c r="C75" s="60">
        <f>B68</f>
        <v>0.55000000000000004</v>
      </c>
      <c r="D75" s="61">
        <f>C20</f>
        <v>1</v>
      </c>
      <c r="E75" s="62">
        <f>B75</f>
        <v>0.80458656327068301</v>
      </c>
    </row>
    <row r="77" spans="1:7">
      <c r="A77" s="40" t="s">
        <v>43</v>
      </c>
      <c r="B77" s="59">
        <f>IF(F73&gt;1,G73,F73)</f>
        <v>0.66319590879020729</v>
      </c>
    </row>
    <row r="79" spans="1:7">
      <c r="A79" s="45" t="s">
        <v>47</v>
      </c>
      <c r="D79" s="45" t="s">
        <v>54</v>
      </c>
      <c r="G79" s="45" t="s">
        <v>60</v>
      </c>
    </row>
    <row r="81" spans="1:8">
      <c r="A81" s="40" t="s">
        <v>44</v>
      </c>
      <c r="B81" s="1" t="s">
        <v>45</v>
      </c>
      <c r="D81" s="36" t="s">
        <v>0</v>
      </c>
      <c r="E81" s="1" t="s">
        <v>55</v>
      </c>
      <c r="G81" s="40" t="s">
        <v>61</v>
      </c>
      <c r="H81" s="36" t="s">
        <v>24</v>
      </c>
    </row>
    <row r="82" spans="1:8">
      <c r="A82" s="40" t="s">
        <v>44</v>
      </c>
      <c r="B82" s="59">
        <f>B77/3</f>
        <v>0.2210653029300691</v>
      </c>
      <c r="D82" s="36" t="s">
        <v>0</v>
      </c>
      <c r="E82" s="59">
        <f>B68+2*B87*C20</f>
        <v>2.3185224234405526</v>
      </c>
      <c r="G82" s="40" t="s">
        <v>61</v>
      </c>
      <c r="H82" s="59">
        <f>E87/E94</f>
        <v>0.33167867628680514</v>
      </c>
    </row>
    <row r="83" spans="1:8">
      <c r="A83" s="40"/>
    </row>
    <row r="84" spans="1:8">
      <c r="A84" s="45" t="s">
        <v>46</v>
      </c>
      <c r="D84" s="45" t="s">
        <v>56</v>
      </c>
      <c r="G84" s="45" t="s">
        <v>62</v>
      </c>
    </row>
    <row r="85" spans="1:8">
      <c r="A85" s="40"/>
    </row>
    <row r="86" spans="1:8">
      <c r="A86" s="40" t="s">
        <v>1</v>
      </c>
      <c r="B86" s="1" t="s">
        <v>50</v>
      </c>
      <c r="D86" s="36" t="s">
        <v>57</v>
      </c>
      <c r="E86" s="1" t="s">
        <v>25</v>
      </c>
      <c r="G86" s="40" t="s">
        <v>63</v>
      </c>
      <c r="H86" s="1" t="s">
        <v>64</v>
      </c>
    </row>
    <row r="87" spans="1:8">
      <c r="A87" s="40" t="s">
        <v>1</v>
      </c>
      <c r="B87" s="53">
        <f>B77+B82</f>
        <v>0.88426121172027639</v>
      </c>
      <c r="D87" s="36" t="s">
        <v>57</v>
      </c>
      <c r="E87" s="63">
        <f>(B68+C20*B77)*B77</f>
        <v>0.80458656327068301</v>
      </c>
      <c r="G87" s="40" t="s">
        <v>63</v>
      </c>
      <c r="H87" s="64">
        <f>(H82^(2/3)*C18^0.5)/C19</f>
        <v>0.74572459389458834</v>
      </c>
    </row>
    <row r="88" spans="1:8">
      <c r="A88" s="40"/>
    </row>
    <row r="89" spans="1:8">
      <c r="A89" s="40" t="s">
        <v>51</v>
      </c>
      <c r="B89" s="65">
        <f>ROUNDUP(B87,1)</f>
        <v>0.9</v>
      </c>
    </row>
    <row r="90" spans="1:8">
      <c r="A90" s="40"/>
    </row>
    <row r="91" spans="1:8">
      <c r="A91" s="45" t="s">
        <v>52</v>
      </c>
      <c r="D91" s="45" t="s">
        <v>58</v>
      </c>
      <c r="G91" s="45" t="s">
        <v>68</v>
      </c>
    </row>
    <row r="92" spans="1:8">
      <c r="A92" s="40"/>
    </row>
    <row r="93" spans="1:8">
      <c r="A93" s="40" t="s">
        <v>44</v>
      </c>
      <c r="B93" s="1" t="s">
        <v>53</v>
      </c>
      <c r="D93" s="36" t="s">
        <v>59</v>
      </c>
      <c r="E93" s="36" t="s">
        <v>39</v>
      </c>
      <c r="G93" s="1" t="s">
        <v>69</v>
      </c>
      <c r="H93" s="1" t="s">
        <v>70</v>
      </c>
    </row>
    <row r="94" spans="1:8">
      <c r="A94" s="40" t="s">
        <v>44</v>
      </c>
      <c r="B94" s="59">
        <f>B89-B77</f>
        <v>0.23680409120979273</v>
      </c>
      <c r="D94" s="36" t="s">
        <v>59</v>
      </c>
      <c r="E94" s="59">
        <f>B68+2*B77*SQRT(1+C20^2)</f>
        <v>2.4258012974429226</v>
      </c>
      <c r="G94" s="1" t="s">
        <v>69</v>
      </c>
      <c r="H94" s="59">
        <f>B68+2*B77*C20</f>
        <v>1.8763918175804146</v>
      </c>
    </row>
    <row r="95" spans="1:8">
      <c r="A95" s="40"/>
    </row>
    <row r="96" spans="1:8">
      <c r="A96" s="40"/>
    </row>
    <row r="97" spans="1:5">
      <c r="A97" s="66" t="s">
        <v>67</v>
      </c>
    </row>
    <row r="98" spans="1:5">
      <c r="A98" s="45" t="s">
        <v>65</v>
      </c>
    </row>
    <row r="99" spans="1:5">
      <c r="A99" s="40"/>
    </row>
    <row r="100" spans="1:5">
      <c r="A100" s="40" t="s">
        <v>66</v>
      </c>
      <c r="B100" s="1" t="s">
        <v>71</v>
      </c>
    </row>
    <row r="101" spans="1:5">
      <c r="A101" s="40" t="s">
        <v>66</v>
      </c>
      <c r="B101" s="67">
        <f>H87/(SQRT(F19*(E87/H94)))</f>
        <v>0.36359620366913709</v>
      </c>
    </row>
    <row r="102" spans="1:5">
      <c r="A102" s="39" t="s">
        <v>73</v>
      </c>
      <c r="C102" s="73" t="str">
        <f>IF(B101&gt;1,"Fluido Supercrítico Recalcular!!!", "Fluido subcrítico  OK!!!")</f>
        <v>Fluido subcrítico  OK!!!</v>
      </c>
      <c r="D102" s="73"/>
    </row>
    <row r="103" spans="1:5">
      <c r="A103" s="40"/>
    </row>
    <row r="104" spans="1:5">
      <c r="A104" s="68" t="s">
        <v>74</v>
      </c>
    </row>
    <row r="105" spans="1:5">
      <c r="A105" s="40"/>
    </row>
    <row r="106" spans="1:5">
      <c r="A106" s="40" t="s">
        <v>75</v>
      </c>
      <c r="B106" s="1" t="s">
        <v>76</v>
      </c>
    </row>
    <row r="107" spans="1:5">
      <c r="A107" s="40" t="s">
        <v>75</v>
      </c>
      <c r="B107" s="74">
        <f>F19/(B77+0.5*F19*(C17/(B68*B77))^2)</f>
        <v>0.70397892634627424</v>
      </c>
      <c r="C107" s="74"/>
    </row>
    <row r="108" spans="1:5">
      <c r="A108" s="40"/>
    </row>
    <row r="109" spans="1:5">
      <c r="A109" s="40"/>
    </row>
    <row r="110" spans="1:5">
      <c r="A110" s="40"/>
    </row>
    <row r="111" spans="1:5">
      <c r="A111" s="69" t="s">
        <v>77</v>
      </c>
      <c r="B111" s="39"/>
      <c r="C111" s="39"/>
      <c r="D111" s="39"/>
      <c r="E111" s="39"/>
    </row>
    <row r="112" spans="1:5">
      <c r="A112" s="39"/>
      <c r="B112" s="39"/>
      <c r="C112" s="39"/>
      <c r="D112" s="39"/>
      <c r="E112" s="39"/>
    </row>
    <row r="113" spans="1:5">
      <c r="A113" s="39" t="s">
        <v>78</v>
      </c>
      <c r="B113" s="39" t="s">
        <v>79</v>
      </c>
      <c r="C113" s="39" t="s">
        <v>80</v>
      </c>
      <c r="D113" s="39" t="s">
        <v>7</v>
      </c>
      <c r="E113" s="39"/>
    </row>
    <row r="114" spans="1:5">
      <c r="A114" s="59">
        <f>E82</f>
        <v>2.3185224234405526</v>
      </c>
      <c r="B114" s="53">
        <f>B68</f>
        <v>0.55000000000000004</v>
      </c>
      <c r="C114" s="53">
        <f>B89</f>
        <v>0.9</v>
      </c>
      <c r="D114" s="39">
        <f>C20</f>
        <v>1</v>
      </c>
      <c r="E114" s="39"/>
    </row>
    <row r="115" spans="1:5">
      <c r="A115" s="39" t="s">
        <v>81</v>
      </c>
      <c r="B115" s="39" t="s">
        <v>82</v>
      </c>
      <c r="C115" s="39" t="s">
        <v>83</v>
      </c>
      <c r="D115" s="39" t="s">
        <v>84</v>
      </c>
    </row>
    <row r="116" spans="1:5">
      <c r="A116" s="37">
        <f>C17</f>
        <v>0.6</v>
      </c>
      <c r="B116" s="59">
        <f>B77</f>
        <v>0.66319590879020729</v>
      </c>
      <c r="C116" s="63">
        <f>E87</f>
        <v>0.80458656327068301</v>
      </c>
      <c r="D116" s="59">
        <f>E94</f>
        <v>2.4258012974429226</v>
      </c>
    </row>
    <row r="117" spans="1:5">
      <c r="A117" s="39" t="s">
        <v>85</v>
      </c>
      <c r="B117" s="1" t="s">
        <v>86</v>
      </c>
      <c r="C117" s="1" t="s">
        <v>87</v>
      </c>
      <c r="D117" s="1" t="s">
        <v>6</v>
      </c>
      <c r="E117" s="1" t="s">
        <v>88</v>
      </c>
    </row>
    <row r="118" spans="1:5">
      <c r="A118" s="59">
        <f>H82</f>
        <v>0.33167867628680514</v>
      </c>
      <c r="B118" s="64">
        <f>H87</f>
        <v>0.74572459389458834</v>
      </c>
      <c r="C118" s="70">
        <f>C18</f>
        <v>6.9999999999999999E-4</v>
      </c>
      <c r="D118" s="1">
        <f>C19</f>
        <v>1.7000000000000001E-2</v>
      </c>
      <c r="E118" s="52">
        <f>B94</f>
        <v>0.23680409120979273</v>
      </c>
    </row>
    <row r="119" spans="1:5">
      <c r="A119" s="39"/>
      <c r="B119" s="39"/>
      <c r="C119" s="39"/>
      <c r="D119" s="39"/>
      <c r="E119" s="39"/>
    </row>
    <row r="120" spans="1:5">
      <c r="A120" s="40"/>
    </row>
    <row r="121" spans="1:5">
      <c r="A121" s="40"/>
    </row>
    <row r="122" spans="1:5">
      <c r="A122" s="40"/>
    </row>
    <row r="123" spans="1:5">
      <c r="A123" s="40"/>
    </row>
    <row r="124" spans="1:5">
      <c r="A124" s="40"/>
    </row>
    <row r="125" spans="1:5">
      <c r="A125" s="40"/>
    </row>
    <row r="126" spans="1:5">
      <c r="A126" s="40"/>
    </row>
    <row r="127" spans="1:5">
      <c r="A127" s="40"/>
    </row>
    <row r="128" spans="1:5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</sheetData>
  <mergeCells count="2">
    <mergeCell ref="C102:D102"/>
    <mergeCell ref="B107:C107"/>
  </mergeCells>
  <pageMargins left="0.7" right="0.7" top="0.75" bottom="0.75" header="0.3" footer="0.3"/>
  <pageSetup paperSize="9" orientation="portrait" horizontalDpi="300" verticalDpi="300" r:id="rId1"/>
  <drawing r:id="rId2"/>
  <legacyDrawing r:id="rId3"/>
  <oleObjects>
    <oleObject progId="Equation.3" shapeId="2050" r:id="rId4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PRESENTACION</vt:lpstr>
      <vt:lpstr>DISEÑO HIDRÁULICO DE UN CANAL</vt:lpstr>
      <vt:lpstr>-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2011-10-04T12:20:49Z</dcterms:modified>
</cp:coreProperties>
</file>