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RHH MPJULI\COSTOS PLANILLAS\"/>
    </mc:Choice>
  </mc:AlternateContent>
  <bookViews>
    <workbookView xWindow="0" yWindow="0" windowWidth="28800" windowHeight="12300"/>
  </bookViews>
  <sheets>
    <sheet name="VALORIZACION POR TRABAJADOR" sheetId="3" r:id="rId1"/>
    <sheet name="NETO A PAGAR POR TRABAJADO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4" l="1"/>
  <c r="F47" i="4"/>
  <c r="E47" i="4"/>
  <c r="G47" i="4" s="1"/>
  <c r="E46" i="4"/>
  <c r="H46" i="4" s="1"/>
  <c r="F45" i="4"/>
  <c r="G45" i="4" s="1"/>
  <c r="E45" i="4"/>
  <c r="H45" i="4" s="1"/>
  <c r="H44" i="4"/>
  <c r="F44" i="4"/>
  <c r="E44" i="4"/>
  <c r="G44" i="4" s="1"/>
  <c r="E43" i="4"/>
  <c r="H43" i="4" s="1"/>
  <c r="F42" i="4"/>
  <c r="G42" i="4" s="1"/>
  <c r="E42" i="4"/>
  <c r="H42" i="4" s="1"/>
  <c r="H41" i="4"/>
  <c r="F41" i="4"/>
  <c r="E41" i="4"/>
  <c r="G41" i="4" s="1"/>
  <c r="E40" i="4"/>
  <c r="H40" i="4" s="1"/>
  <c r="F39" i="4"/>
  <c r="G39" i="4" s="1"/>
  <c r="E39" i="4"/>
  <c r="H39" i="4" s="1"/>
  <c r="H38" i="4"/>
  <c r="F38" i="4"/>
  <c r="E38" i="4"/>
  <c r="G38" i="4" s="1"/>
  <c r="L16" i="4"/>
  <c r="L15" i="4"/>
  <c r="L14" i="4"/>
  <c r="L13" i="4"/>
  <c r="L12" i="4"/>
  <c r="L11" i="4"/>
  <c r="L10" i="4"/>
  <c r="L9" i="4"/>
  <c r="L8" i="4"/>
  <c r="L7" i="4"/>
  <c r="K16" i="4"/>
  <c r="K15" i="4"/>
  <c r="K14" i="4"/>
  <c r="K13" i="4"/>
  <c r="K12" i="4"/>
  <c r="K11" i="4"/>
  <c r="K10" i="4"/>
  <c r="K9" i="4"/>
  <c r="K8" i="4"/>
  <c r="K7" i="4"/>
  <c r="J16" i="4"/>
  <c r="J15" i="4"/>
  <c r="J14" i="4"/>
  <c r="J13" i="4"/>
  <c r="J12" i="4"/>
  <c r="J11" i="4"/>
  <c r="J10" i="4"/>
  <c r="J9" i="4"/>
  <c r="J8" i="4"/>
  <c r="J7" i="4"/>
  <c r="I16" i="4"/>
  <c r="I15" i="4"/>
  <c r="I14" i="4"/>
  <c r="I13" i="4"/>
  <c r="I12" i="4"/>
  <c r="I11" i="4"/>
  <c r="I10" i="4"/>
  <c r="I9" i="4"/>
  <c r="I8" i="4"/>
  <c r="I7" i="4"/>
  <c r="E16" i="4"/>
  <c r="H16" i="4" s="1"/>
  <c r="E15" i="4"/>
  <c r="H14" i="4"/>
  <c r="F14" i="4"/>
  <c r="G14" i="4" s="1"/>
  <c r="E14" i="4"/>
  <c r="H13" i="4"/>
  <c r="E13" i="4"/>
  <c r="F13" i="4" s="1"/>
  <c r="G13" i="4" s="1"/>
  <c r="H12" i="4"/>
  <c r="F12" i="4"/>
  <c r="G12" i="4" s="1"/>
  <c r="E12" i="4"/>
  <c r="E11" i="4"/>
  <c r="H11" i="4" s="1"/>
  <c r="E10" i="4"/>
  <c r="H10" i="4" s="1"/>
  <c r="E9" i="4"/>
  <c r="H8" i="4"/>
  <c r="F8" i="4"/>
  <c r="G8" i="4" s="1"/>
  <c r="E8" i="4"/>
  <c r="H7" i="4"/>
  <c r="E7" i="4"/>
  <c r="F7" i="4" s="1"/>
  <c r="G7" i="4" s="1"/>
  <c r="K16" i="3"/>
  <c r="K15" i="3"/>
  <c r="K14" i="3"/>
  <c r="K13" i="3"/>
  <c r="K12" i="3"/>
  <c r="K11" i="3"/>
  <c r="K10" i="3"/>
  <c r="K9" i="3"/>
  <c r="K8" i="3"/>
  <c r="K7" i="3"/>
  <c r="I16" i="3"/>
  <c r="I15" i="3"/>
  <c r="I14" i="3"/>
  <c r="I13" i="3"/>
  <c r="I12" i="3"/>
  <c r="I11" i="3"/>
  <c r="I10" i="3"/>
  <c r="I9" i="3"/>
  <c r="I8" i="3"/>
  <c r="I7" i="3"/>
  <c r="J16" i="3"/>
  <c r="H16" i="3"/>
  <c r="E16" i="3"/>
  <c r="F16" i="3" s="1"/>
  <c r="G16" i="3" s="1"/>
  <c r="J15" i="3"/>
  <c r="H15" i="3"/>
  <c r="E15" i="3"/>
  <c r="J14" i="3"/>
  <c r="E14" i="3"/>
  <c r="H14" i="3" s="1"/>
  <c r="J13" i="3"/>
  <c r="E13" i="3"/>
  <c r="H13" i="3" s="1"/>
  <c r="E12" i="3"/>
  <c r="J12" i="3" s="1"/>
  <c r="J11" i="3"/>
  <c r="H11" i="3"/>
  <c r="F11" i="3"/>
  <c r="G11" i="3" s="1"/>
  <c r="E11" i="3"/>
  <c r="J10" i="3"/>
  <c r="H10" i="3"/>
  <c r="E10" i="3"/>
  <c r="F10" i="3" s="1"/>
  <c r="G10" i="3" s="1"/>
  <c r="J9" i="3"/>
  <c r="H9" i="3"/>
  <c r="E9" i="3"/>
  <c r="J8" i="3"/>
  <c r="E8" i="3"/>
  <c r="H8" i="3" s="1"/>
  <c r="J7" i="3"/>
  <c r="E7" i="3"/>
  <c r="H7" i="3" s="1"/>
  <c r="K47" i="3"/>
  <c r="K46" i="3"/>
  <c r="K45" i="3"/>
  <c r="K44" i="3"/>
  <c r="K43" i="3"/>
  <c r="K42" i="3"/>
  <c r="K41" i="3"/>
  <c r="K40" i="3"/>
  <c r="K39" i="3"/>
  <c r="K38" i="3"/>
  <c r="I47" i="3"/>
  <c r="I46" i="3"/>
  <c r="I45" i="3"/>
  <c r="I44" i="3"/>
  <c r="I43" i="3"/>
  <c r="I42" i="3"/>
  <c r="I41" i="3"/>
  <c r="I40" i="3"/>
  <c r="I39" i="3"/>
  <c r="I38" i="3"/>
  <c r="J39" i="4" l="1"/>
  <c r="I39" i="4"/>
  <c r="L39" i="4"/>
  <c r="K39" i="4"/>
  <c r="J42" i="4"/>
  <c r="I42" i="4"/>
  <c r="L42" i="4"/>
  <c r="K42" i="4"/>
  <c r="J45" i="4"/>
  <c r="I45" i="4"/>
  <c r="L45" i="4"/>
  <c r="K45" i="4"/>
  <c r="K38" i="4"/>
  <c r="J38" i="4"/>
  <c r="I38" i="4"/>
  <c r="L38" i="4" s="1"/>
  <c r="L41" i="4"/>
  <c r="K41" i="4"/>
  <c r="J41" i="4"/>
  <c r="I41" i="4"/>
  <c r="K44" i="4"/>
  <c r="I44" i="4"/>
  <c r="L44" i="4" s="1"/>
  <c r="J44" i="4"/>
  <c r="K47" i="4"/>
  <c r="J47" i="4"/>
  <c r="I47" i="4"/>
  <c r="L47" i="4" s="1"/>
  <c r="F40" i="4"/>
  <c r="G40" i="4" s="1"/>
  <c r="F43" i="4"/>
  <c r="F46" i="4"/>
  <c r="G43" i="4"/>
  <c r="G46" i="4"/>
  <c r="H9" i="4"/>
  <c r="F11" i="4"/>
  <c r="G11" i="4" s="1"/>
  <c r="H15" i="4"/>
  <c r="G16" i="4"/>
  <c r="F10" i="4"/>
  <c r="G10" i="4" s="1"/>
  <c r="G15" i="4"/>
  <c r="F16" i="4"/>
  <c r="F9" i="4"/>
  <c r="F15" i="4"/>
  <c r="G9" i="4"/>
  <c r="F12" i="3"/>
  <c r="F7" i="3"/>
  <c r="G7" i="3" s="1"/>
  <c r="G12" i="3"/>
  <c r="F13" i="3"/>
  <c r="F8" i="3"/>
  <c r="G8" i="3" s="1"/>
  <c r="H12" i="3"/>
  <c r="G13" i="3"/>
  <c r="F14" i="3"/>
  <c r="G14" i="3" s="1"/>
  <c r="F9" i="3"/>
  <c r="G9" i="3" s="1"/>
  <c r="F15" i="3"/>
  <c r="G15" i="3" s="1"/>
  <c r="K40" i="4" l="1"/>
  <c r="I40" i="4"/>
  <c r="L40" i="4" s="1"/>
  <c r="J40" i="4"/>
  <c r="K46" i="4"/>
  <c r="I46" i="4"/>
  <c r="L46" i="4" s="1"/>
  <c r="J46" i="4"/>
  <c r="K43" i="4"/>
  <c r="I43" i="4"/>
  <c r="L43" i="4" s="1"/>
  <c r="J43" i="4"/>
  <c r="E47" i="3" l="1"/>
  <c r="J47" i="3" s="1"/>
  <c r="E46" i="3"/>
  <c r="J45" i="3"/>
  <c r="H45" i="3"/>
  <c r="E45" i="3"/>
  <c r="F45" i="3" s="1"/>
  <c r="E44" i="3"/>
  <c r="J44" i="3" s="1"/>
  <c r="E43" i="3"/>
  <c r="J42" i="3"/>
  <c r="H42" i="3"/>
  <c r="E42" i="3"/>
  <c r="F42" i="3" s="1"/>
  <c r="E41" i="3"/>
  <c r="E40" i="3"/>
  <c r="J40" i="3" s="1"/>
  <c r="J39" i="3"/>
  <c r="H39" i="3"/>
  <c r="E39" i="3"/>
  <c r="F39" i="3" s="1"/>
  <c r="E38" i="3"/>
  <c r="H38" i="3" s="1"/>
  <c r="F41" i="3" l="1"/>
  <c r="H41" i="3"/>
  <c r="H44" i="3"/>
  <c r="G46" i="3"/>
  <c r="H47" i="3"/>
  <c r="J41" i="3"/>
  <c r="H40" i="3"/>
  <c r="J43" i="3"/>
  <c r="J46" i="3"/>
  <c r="G47" i="3"/>
  <c r="F38" i="3"/>
  <c r="F44" i="3"/>
  <c r="G44" i="3" s="1"/>
  <c r="F47" i="3"/>
  <c r="J38" i="3"/>
  <c r="F40" i="3"/>
  <c r="F43" i="3"/>
  <c r="G43" i="3" s="1"/>
  <c r="F46" i="3"/>
  <c r="G39" i="3"/>
  <c r="G42" i="3"/>
  <c r="H43" i="3"/>
  <c r="G45" i="3"/>
  <c r="H46" i="3"/>
  <c r="G40" i="3" l="1"/>
  <c r="G38" i="3"/>
  <c r="G41" i="3"/>
</calcChain>
</file>

<file path=xl/comments1.xml><?xml version="1.0" encoding="utf-8"?>
<comments xmlns="http://schemas.openxmlformats.org/spreadsheetml/2006/main">
  <authors>
    <author>Plani-01</author>
  </authors>
  <commentList>
    <comment ref="I20" authorId="0" shapeId="0">
      <text>
        <r>
          <rPr>
            <b/>
            <sz val="9"/>
            <color indexed="81"/>
            <rFont val="Tahoma"/>
            <family val="2"/>
          </rPr>
          <t>Plani-01:</t>
        </r>
        <r>
          <rPr>
            <sz val="9"/>
            <color indexed="81"/>
            <rFont val="Tahoma"/>
            <family val="2"/>
          </rPr>
          <t xml:space="preserve">
El presente calculo es para definir el costo total afecto a meta presupuestal de cada obra. tomando referencia la escala remunerativa según R/A N° 0139-2023-MPCH-J/A, mas los beneficios sociales que se carga a la misma meta para a si verificar el costo real por trabajador a fin de valorizar presupuestalmente el costo mensual i/o diario.</t>
        </r>
      </text>
    </comment>
  </commentList>
</comments>
</file>

<file path=xl/comments2.xml><?xml version="1.0" encoding="utf-8"?>
<comments xmlns="http://schemas.openxmlformats.org/spreadsheetml/2006/main">
  <authors>
    <author>Plani-01</author>
  </authors>
  <commentList>
    <comment ref="J20" authorId="0" shapeId="0">
      <text>
        <r>
          <rPr>
            <b/>
            <sz val="9"/>
            <color indexed="81"/>
            <rFont val="Tahoma"/>
            <family val="2"/>
          </rPr>
          <t>Plani-01:</t>
        </r>
        <r>
          <rPr>
            <sz val="9"/>
            <color indexed="81"/>
            <rFont val="Tahoma"/>
            <family val="2"/>
          </rPr>
          <t xml:space="preserve">
El presente calculo es para definir el neto a pagar por trabajador afecto a meta presupuestal de cada obra. tomando referencia la escala remunerativa según R/A N° 0139-2023-MPCH-J/A.</t>
        </r>
      </text>
    </comment>
  </commentList>
</comments>
</file>

<file path=xl/sharedStrings.xml><?xml version="1.0" encoding="utf-8"?>
<sst xmlns="http://schemas.openxmlformats.org/spreadsheetml/2006/main" count="108" uniqueCount="39">
  <si>
    <t>MAESTRO DE OBRA</t>
  </si>
  <si>
    <t>OPERARIO</t>
  </si>
  <si>
    <t>OFICIAL</t>
  </si>
  <si>
    <t>PEON</t>
  </si>
  <si>
    <t>ALMACENERO</t>
  </si>
  <si>
    <t>GUARDIAN</t>
  </si>
  <si>
    <t>ASISTENTE TECNICO</t>
  </si>
  <si>
    <t>ASISTENTE ADMINISTRATIVO</t>
  </si>
  <si>
    <t>TOPOGRAFO</t>
  </si>
  <si>
    <t>CHOFER DE OBRA</t>
  </si>
  <si>
    <t>N°</t>
  </si>
  <si>
    <t>CTS     (monto bruto /12)</t>
  </si>
  <si>
    <t>Essalud 9%</t>
  </si>
  <si>
    <t>Vacaciones Truncas   (monto bruto /12)</t>
  </si>
  <si>
    <t>Mensual Bruto</t>
  </si>
  <si>
    <t>Dias Laborados</t>
  </si>
  <si>
    <t>Jornal Diario</t>
  </si>
  <si>
    <t>CALCULO COSTO DIARIO POR TRABAJADOR</t>
  </si>
  <si>
    <t>Descripcion del Tipo Trabajador</t>
  </si>
  <si>
    <t>MUNICIPALIDAD PROVINCIAL DE CHUCUITO - JULI</t>
  </si>
  <si>
    <t>SUB GERENCIA DE RECURSOS HUMANOS</t>
  </si>
  <si>
    <t>S.C.T.R. Essalud 1.53%</t>
  </si>
  <si>
    <t>Costo Total Incluido Beneficios Sociales  Por Trabajador</t>
  </si>
  <si>
    <t>CALCULO COSTO MENSUAL POR TRABAJADOR</t>
  </si>
  <si>
    <t>MONTOS AFECTOS A LA META PRESUPUESTAL DE OBRA</t>
  </si>
  <si>
    <t>NOTA: El calculo de aportes del empleador ESSALUD tiene referencia a la remuneracion minimo vital que es el monto de S/ 1025.00; es decir si un trabajador no supera del monto minimo vital automaticamente el aporte mensual de essalud sera s/ 92.25</t>
  </si>
  <si>
    <t>Dias Laborado</t>
  </si>
  <si>
    <t>Mensual Bruto + Vac Truncas</t>
  </si>
  <si>
    <r>
      <t xml:space="preserve">CTS     </t>
    </r>
    <r>
      <rPr>
        <sz val="10"/>
        <color theme="1"/>
        <rFont val="Arial"/>
        <family val="2"/>
      </rPr>
      <t>(monto bruto/12)</t>
    </r>
  </si>
  <si>
    <r>
      <t xml:space="preserve">Vacaciones Truncas   </t>
    </r>
    <r>
      <rPr>
        <sz val="10"/>
        <color theme="1"/>
        <rFont val="Arial"/>
        <family val="2"/>
      </rPr>
      <t>(monto bruto/12)</t>
    </r>
  </si>
  <si>
    <t>REMUNERACIONES Y BONIFICACIONES</t>
  </si>
  <si>
    <t>ONP 13% (Referencial)</t>
  </si>
  <si>
    <t>APORTES DEL TRABAJADOR</t>
  </si>
  <si>
    <t>APORTES DEL EMPLEADOR</t>
  </si>
  <si>
    <r>
      <t xml:space="preserve">Neto a Pagar   </t>
    </r>
    <r>
      <rPr>
        <sz val="10"/>
        <color theme="1"/>
        <rFont val="Arial"/>
        <family val="2"/>
      </rPr>
      <t>(bruto-onp+cts)</t>
    </r>
  </si>
  <si>
    <t xml:space="preserve">Essalud 9% </t>
  </si>
  <si>
    <r>
      <t xml:space="preserve">Mensual Bruto + Vac Truncas </t>
    </r>
    <r>
      <rPr>
        <sz val="10"/>
        <color theme="1"/>
        <rFont val="Arial"/>
        <family val="2"/>
      </rPr>
      <t>(Afecta Descuento onp/afp)</t>
    </r>
  </si>
  <si>
    <t>CALCULO NETO A PAGAR DIARIO POR TRABAJADOR</t>
  </si>
  <si>
    <t>CALCULO NETO A PAGAR MENSUAL POR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</si>
</sst>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7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2" fillId="0" borderId="2" xfId="0" applyFont="1" applyBorder="1"/>
    <xf numFmtId="2" fontId="2" fillId="0" borderId="6" xfId="0" applyNumberFormat="1" applyFont="1" applyBorder="1"/>
    <xf numFmtId="2" fontId="2" fillId="0" borderId="8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2" fillId="0" borderId="7" xfId="0" applyNumberFormat="1" applyFont="1" applyBorder="1"/>
    <xf numFmtId="2" fontId="2" fillId="0" borderId="11" xfId="0" applyNumberFormat="1" applyFont="1" applyBorder="1"/>
    <xf numFmtId="2" fontId="2" fillId="0" borderId="9" xfId="0" applyNumberFormat="1" applyFont="1" applyBorder="1"/>
    <xf numFmtId="2" fontId="4" fillId="0" borderId="3" xfId="0" applyNumberFormat="1" applyFont="1" applyBorder="1"/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2" fillId="0" borderId="3" xfId="0" applyNumberFormat="1" applyFont="1" applyBorder="1"/>
    <xf numFmtId="2" fontId="2" fillId="0" borderId="19" xfId="0" applyNumberFormat="1" applyFont="1" applyBorder="1"/>
    <xf numFmtId="2" fontId="2" fillId="0" borderId="20" xfId="0" applyNumberFormat="1" applyFont="1" applyBorder="1"/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2" fontId="2" fillId="0" borderId="2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2" fontId="2" fillId="0" borderId="32" xfId="0" applyNumberFormat="1" applyFont="1" applyBorder="1"/>
    <xf numFmtId="2" fontId="2" fillId="0" borderId="33" xfId="0" applyNumberFormat="1" applyFont="1" applyBorder="1"/>
    <xf numFmtId="2" fontId="2" fillId="0" borderId="34" xfId="0" applyNumberFormat="1" applyFont="1" applyBorder="1"/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1770530</xdr:colOff>
      <xdr:row>16</xdr:row>
      <xdr:rowOff>0</xdr:rowOff>
    </xdr:from>
    <xdr:to>
      <xdr:col>8</xdr:col>
      <xdr:colOff>392206</xdr:colOff>
      <xdr:row>22</xdr:row>
      <xdr:rowOff>0</xdr:rowOff>
    </xdr:to>
    <xdr:cxnSp macro="">
      <xdr:nvCxnSpPr>
        <xdr:cNvPr id="3" name="Conector recto 2"/>
        <xdr:cNvCxnSpPr/>
      </xdr:nvCxnSpPr>
      <xdr:spPr>
        <a:xfrm flipV="1">
          <a:off x="2039471" y="3821206"/>
          <a:ext cx="4840941" cy="115420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1770530</xdr:colOff>
      <xdr:row>16</xdr:row>
      <xdr:rowOff>0</xdr:rowOff>
    </xdr:from>
    <xdr:to>
      <xdr:col>9</xdr:col>
      <xdr:colOff>425824</xdr:colOff>
      <xdr:row>22</xdr:row>
      <xdr:rowOff>0</xdr:rowOff>
    </xdr:to>
    <xdr:cxnSp macro="">
      <xdr:nvCxnSpPr>
        <xdr:cNvPr id="3" name="Conector recto 2"/>
        <xdr:cNvCxnSpPr/>
      </xdr:nvCxnSpPr>
      <xdr:spPr>
        <a:xfrm flipV="1">
          <a:off x="2039471" y="4078941"/>
          <a:ext cx="5782235" cy="115420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"/>
  <sheetViews>
    <sheetView tabSelected="1" zoomScale="85" zoomScaleNormal="85" workbookViewId="0">
      <selection activeCell="Q32" sqref="Q32"/>
    </sheetView>
  </sheetViews>
  <sheetFormatPr baseColWidth="10" defaultRowHeight="15" x14ac:dyDescent="0.25"/>
  <cols>
    <col min="1" max="1" width="4" customWidth="1"/>
    <col min="2" max="2" width="26.7109375" customWidth="1"/>
    <col min="3" max="3" width="9" customWidth="1"/>
    <col min="4" max="4" width="10.28515625" customWidth="1"/>
    <col min="5" max="5" width="9.85546875" customWidth="1"/>
    <col min="6" max="7" width="12.85546875" customWidth="1"/>
  </cols>
  <sheetData>
    <row r="1" spans="1:15" ht="18.75" x14ac:dyDescent="0.3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5" ht="15.75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5" ht="15" customHeight="1" x14ac:dyDescent="0.25">
      <c r="A5" s="28" t="s">
        <v>10</v>
      </c>
      <c r="B5" s="28" t="s">
        <v>18</v>
      </c>
      <c r="C5" s="28" t="s">
        <v>16</v>
      </c>
      <c r="D5" s="29" t="s">
        <v>26</v>
      </c>
      <c r="E5" s="24" t="s">
        <v>24</v>
      </c>
      <c r="F5" s="25"/>
      <c r="G5" s="25"/>
      <c r="H5" s="25"/>
      <c r="I5" s="25"/>
      <c r="J5" s="26"/>
      <c r="K5" s="30" t="s">
        <v>22</v>
      </c>
    </row>
    <row r="6" spans="1:15" ht="69.75" customHeight="1" x14ac:dyDescent="0.25">
      <c r="A6" s="28"/>
      <c r="B6" s="28"/>
      <c r="C6" s="28"/>
      <c r="D6" s="29"/>
      <c r="E6" s="8" t="s">
        <v>14</v>
      </c>
      <c r="F6" s="7" t="s">
        <v>13</v>
      </c>
      <c r="G6" s="7" t="s">
        <v>27</v>
      </c>
      <c r="H6" s="7" t="s">
        <v>11</v>
      </c>
      <c r="I6" s="7" t="s">
        <v>12</v>
      </c>
      <c r="J6" s="9" t="s">
        <v>21</v>
      </c>
      <c r="K6" s="30"/>
    </row>
    <row r="7" spans="1:15" x14ac:dyDescent="0.25">
      <c r="A7" s="1">
        <v>1</v>
      </c>
      <c r="B7" s="1" t="s">
        <v>0</v>
      </c>
      <c r="C7" s="2">
        <v>72</v>
      </c>
      <c r="D7" s="3">
        <v>1</v>
      </c>
      <c r="E7" s="4">
        <f>D7*C7</f>
        <v>72</v>
      </c>
      <c r="F7" s="2">
        <f>E7/12</f>
        <v>6</v>
      </c>
      <c r="G7" s="2">
        <f>E7+F7</f>
        <v>78</v>
      </c>
      <c r="H7" s="2">
        <f>E7/12</f>
        <v>6</v>
      </c>
      <c r="I7" s="2">
        <f>G7*9%</f>
        <v>7.02</v>
      </c>
      <c r="J7" s="10">
        <f>E7*1.53%</f>
        <v>1.1016000000000001</v>
      </c>
      <c r="K7" s="13">
        <f>SUM(G7:J7)</f>
        <v>92.121600000000001</v>
      </c>
      <c r="O7" s="31"/>
    </row>
    <row r="8" spans="1:15" x14ac:dyDescent="0.25">
      <c r="A8" s="1">
        <v>2</v>
      </c>
      <c r="B8" s="1" t="s">
        <v>1</v>
      </c>
      <c r="C8" s="2">
        <v>66</v>
      </c>
      <c r="D8" s="3">
        <v>1</v>
      </c>
      <c r="E8" s="4">
        <f t="shared" ref="E8:E16" si="0">D8*C8</f>
        <v>66</v>
      </c>
      <c r="F8" s="2">
        <f t="shared" ref="F8:F16" si="1">E8/12</f>
        <v>5.5</v>
      </c>
      <c r="G8" s="2">
        <f t="shared" ref="G8:G16" si="2">E8+F8</f>
        <v>71.5</v>
      </c>
      <c r="H8" s="2">
        <f t="shared" ref="H8:H16" si="3">E8/12</f>
        <v>5.5</v>
      </c>
      <c r="I8" s="2">
        <f t="shared" ref="I8:I16" si="4">G8*9%</f>
        <v>6.4349999999999996</v>
      </c>
      <c r="J8" s="10">
        <f>E8*1.53%</f>
        <v>1.0098</v>
      </c>
      <c r="K8" s="13">
        <f t="shared" ref="K8:K16" si="5">SUM(G8:J8)</f>
        <v>84.444800000000001</v>
      </c>
      <c r="O8" s="31"/>
    </row>
    <row r="9" spans="1:15" x14ac:dyDescent="0.25">
      <c r="A9" s="1">
        <v>3</v>
      </c>
      <c r="B9" s="1" t="s">
        <v>2</v>
      </c>
      <c r="C9" s="2">
        <v>59</v>
      </c>
      <c r="D9" s="3">
        <v>1</v>
      </c>
      <c r="E9" s="4">
        <f t="shared" si="0"/>
        <v>59</v>
      </c>
      <c r="F9" s="2">
        <f t="shared" si="1"/>
        <v>4.916666666666667</v>
      </c>
      <c r="G9" s="2">
        <f t="shared" si="2"/>
        <v>63.916666666666664</v>
      </c>
      <c r="H9" s="2">
        <f t="shared" si="3"/>
        <v>4.916666666666667</v>
      </c>
      <c r="I9" s="2">
        <f t="shared" si="4"/>
        <v>5.7524999999999995</v>
      </c>
      <c r="J9" s="10">
        <f>E9*1.53%</f>
        <v>0.90270000000000006</v>
      </c>
      <c r="K9" s="13">
        <f t="shared" si="5"/>
        <v>75.488533333333322</v>
      </c>
      <c r="O9" s="31"/>
    </row>
    <row r="10" spans="1:15" x14ac:dyDescent="0.25">
      <c r="A10" s="1">
        <v>4</v>
      </c>
      <c r="B10" s="1" t="s">
        <v>3</v>
      </c>
      <c r="C10" s="2">
        <v>57</v>
      </c>
      <c r="D10" s="3">
        <v>1</v>
      </c>
      <c r="E10" s="4">
        <f t="shared" si="0"/>
        <v>57</v>
      </c>
      <c r="F10" s="2">
        <f t="shared" si="1"/>
        <v>4.75</v>
      </c>
      <c r="G10" s="2">
        <f t="shared" si="2"/>
        <v>61.75</v>
      </c>
      <c r="H10" s="2">
        <f t="shared" si="3"/>
        <v>4.75</v>
      </c>
      <c r="I10" s="2">
        <f t="shared" si="4"/>
        <v>5.5575000000000001</v>
      </c>
      <c r="J10" s="10">
        <f>E10*1.53%</f>
        <v>0.8721000000000001</v>
      </c>
      <c r="K10" s="13">
        <f t="shared" si="5"/>
        <v>72.929600000000008</v>
      </c>
      <c r="O10" s="31"/>
    </row>
    <row r="11" spans="1:15" x14ac:dyDescent="0.25">
      <c r="A11" s="1">
        <v>5</v>
      </c>
      <c r="B11" s="1" t="s">
        <v>4</v>
      </c>
      <c r="C11" s="2">
        <v>59</v>
      </c>
      <c r="D11" s="3">
        <v>1</v>
      </c>
      <c r="E11" s="4">
        <f t="shared" si="0"/>
        <v>59</v>
      </c>
      <c r="F11" s="2">
        <f t="shared" si="1"/>
        <v>4.916666666666667</v>
      </c>
      <c r="G11" s="2">
        <f t="shared" si="2"/>
        <v>63.916666666666664</v>
      </c>
      <c r="H11" s="2">
        <f t="shared" si="3"/>
        <v>4.916666666666667</v>
      </c>
      <c r="I11" s="2">
        <f t="shared" si="4"/>
        <v>5.7524999999999995</v>
      </c>
      <c r="J11" s="10">
        <f>E11*1.53%</f>
        <v>0.90270000000000006</v>
      </c>
      <c r="K11" s="13">
        <f t="shared" si="5"/>
        <v>75.488533333333322</v>
      </c>
      <c r="O11" s="31"/>
    </row>
    <row r="12" spans="1:15" x14ac:dyDescent="0.25">
      <c r="A12" s="1">
        <v>6</v>
      </c>
      <c r="B12" s="1" t="s">
        <v>5</v>
      </c>
      <c r="C12" s="2">
        <v>57</v>
      </c>
      <c r="D12" s="3">
        <v>1</v>
      </c>
      <c r="E12" s="4">
        <f t="shared" si="0"/>
        <v>57</v>
      </c>
      <c r="F12" s="2">
        <f t="shared" si="1"/>
        <v>4.75</v>
      </c>
      <c r="G12" s="2">
        <f t="shared" si="2"/>
        <v>61.75</v>
      </c>
      <c r="H12" s="2">
        <f t="shared" si="3"/>
        <v>4.75</v>
      </c>
      <c r="I12" s="2">
        <f t="shared" si="4"/>
        <v>5.5575000000000001</v>
      </c>
      <c r="J12" s="10">
        <f>E12*1.53%</f>
        <v>0.8721000000000001</v>
      </c>
      <c r="K12" s="13">
        <f t="shared" si="5"/>
        <v>72.929600000000008</v>
      </c>
      <c r="O12" s="31"/>
    </row>
    <row r="13" spans="1:15" x14ac:dyDescent="0.25">
      <c r="A13" s="1">
        <v>7</v>
      </c>
      <c r="B13" s="1" t="s">
        <v>6</v>
      </c>
      <c r="C13" s="2">
        <v>72</v>
      </c>
      <c r="D13" s="3">
        <v>1</v>
      </c>
      <c r="E13" s="4">
        <f t="shared" si="0"/>
        <v>72</v>
      </c>
      <c r="F13" s="2">
        <f t="shared" si="1"/>
        <v>6</v>
      </c>
      <c r="G13" s="2">
        <f t="shared" si="2"/>
        <v>78</v>
      </c>
      <c r="H13" s="2">
        <f t="shared" si="3"/>
        <v>6</v>
      </c>
      <c r="I13" s="2">
        <f t="shared" si="4"/>
        <v>7.02</v>
      </c>
      <c r="J13" s="10">
        <f>E13*1.53%</f>
        <v>1.1016000000000001</v>
      </c>
      <c r="K13" s="13">
        <f t="shared" si="5"/>
        <v>92.121600000000001</v>
      </c>
      <c r="O13" s="31"/>
    </row>
    <row r="14" spans="1:15" x14ac:dyDescent="0.25">
      <c r="A14" s="1">
        <v>8</v>
      </c>
      <c r="B14" s="1" t="s">
        <v>7</v>
      </c>
      <c r="C14" s="2">
        <v>59</v>
      </c>
      <c r="D14" s="3">
        <v>1</v>
      </c>
      <c r="E14" s="4">
        <f t="shared" si="0"/>
        <v>59</v>
      </c>
      <c r="F14" s="2">
        <f t="shared" si="1"/>
        <v>4.916666666666667</v>
      </c>
      <c r="G14" s="2">
        <f t="shared" si="2"/>
        <v>63.916666666666664</v>
      </c>
      <c r="H14" s="2">
        <f t="shared" si="3"/>
        <v>4.916666666666667</v>
      </c>
      <c r="I14" s="2">
        <f t="shared" si="4"/>
        <v>5.7524999999999995</v>
      </c>
      <c r="J14" s="10">
        <f>E14*1.53%</f>
        <v>0.90270000000000006</v>
      </c>
      <c r="K14" s="13">
        <f t="shared" si="5"/>
        <v>75.488533333333322</v>
      </c>
      <c r="O14" s="31"/>
    </row>
    <row r="15" spans="1:15" x14ac:dyDescent="0.25">
      <c r="A15" s="1">
        <v>9</v>
      </c>
      <c r="B15" s="1" t="s">
        <v>8</v>
      </c>
      <c r="C15" s="2">
        <v>72</v>
      </c>
      <c r="D15" s="3">
        <v>1</v>
      </c>
      <c r="E15" s="4">
        <f t="shared" si="0"/>
        <v>72</v>
      </c>
      <c r="F15" s="2">
        <f t="shared" si="1"/>
        <v>6</v>
      </c>
      <c r="G15" s="2">
        <f t="shared" si="2"/>
        <v>78</v>
      </c>
      <c r="H15" s="2">
        <f t="shared" si="3"/>
        <v>6</v>
      </c>
      <c r="I15" s="2">
        <f t="shared" si="4"/>
        <v>7.02</v>
      </c>
      <c r="J15" s="10">
        <f>E15*1.53%</f>
        <v>1.1016000000000001</v>
      </c>
      <c r="K15" s="13">
        <f t="shared" si="5"/>
        <v>92.121600000000001</v>
      </c>
      <c r="O15" s="31"/>
    </row>
    <row r="16" spans="1:15" ht="15.75" thickBot="1" x14ac:dyDescent="0.3">
      <c r="A16" s="1">
        <v>10</v>
      </c>
      <c r="B16" s="1" t="s">
        <v>9</v>
      </c>
      <c r="C16" s="2">
        <v>59</v>
      </c>
      <c r="D16" s="3">
        <v>1</v>
      </c>
      <c r="E16" s="5">
        <f t="shared" si="0"/>
        <v>59</v>
      </c>
      <c r="F16" s="11">
        <f t="shared" si="1"/>
        <v>4.916666666666667</v>
      </c>
      <c r="G16" s="11">
        <f t="shared" si="2"/>
        <v>63.916666666666664</v>
      </c>
      <c r="H16" s="11">
        <f t="shared" si="3"/>
        <v>4.916666666666667</v>
      </c>
      <c r="I16" s="11">
        <f t="shared" si="4"/>
        <v>5.7524999999999995</v>
      </c>
      <c r="J16" s="12">
        <f>E16*1.53%</f>
        <v>0.90270000000000006</v>
      </c>
      <c r="K16" s="13">
        <f t="shared" si="5"/>
        <v>75.488533333333322</v>
      </c>
      <c r="O16" s="31"/>
    </row>
    <row r="20" spans="1:11" x14ac:dyDescent="0.25"/>
    <row r="22" spans="1:11" ht="15.75" thickBot="1" x14ac:dyDescent="0.3"/>
    <row r="23" spans="1:11" s="14" customFormat="1" ht="15" customHeight="1" x14ac:dyDescent="0.25">
      <c r="A23" s="16" t="s">
        <v>25</v>
      </c>
      <c r="B23" s="17"/>
    </row>
    <row r="24" spans="1:11" s="14" customFormat="1" ht="15" customHeight="1" x14ac:dyDescent="0.25">
      <c r="A24" s="18"/>
      <c r="B24" s="19"/>
    </row>
    <row r="25" spans="1:11" s="14" customFormat="1" ht="15" customHeight="1" x14ac:dyDescent="0.25">
      <c r="A25" s="18"/>
      <c r="B25" s="19"/>
    </row>
    <row r="26" spans="1:11" s="14" customFormat="1" ht="12" customHeight="1" x14ac:dyDescent="0.25">
      <c r="A26" s="18"/>
      <c r="B26" s="19"/>
    </row>
    <row r="27" spans="1:11" s="14" customFormat="1" ht="15" customHeight="1" x14ac:dyDescent="0.25">
      <c r="A27" s="18"/>
      <c r="B27" s="19"/>
      <c r="E27" s="15"/>
    </row>
    <row r="28" spans="1:11" s="14" customFormat="1" ht="12.75" customHeight="1" x14ac:dyDescent="0.25">
      <c r="A28" s="18"/>
      <c r="B28" s="19"/>
    </row>
    <row r="29" spans="1:11" ht="10.5" customHeight="1" thickBot="1" x14ac:dyDescent="0.3">
      <c r="A29" s="20"/>
      <c r="B29" s="21"/>
    </row>
    <row r="32" spans="1:11" ht="18.75" x14ac:dyDescent="0.3">
      <c r="A32" s="22" t="s">
        <v>19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5">
      <c r="A33" s="23" t="s">
        <v>20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5.75" x14ac:dyDescent="0.25">
      <c r="A34" s="27" t="s">
        <v>23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ht="15.75" thickBo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28" t="s">
        <v>10</v>
      </c>
      <c r="B36" s="28" t="s">
        <v>18</v>
      </c>
      <c r="C36" s="28" t="s">
        <v>16</v>
      </c>
      <c r="D36" s="29" t="s">
        <v>15</v>
      </c>
      <c r="E36" s="24" t="s">
        <v>24</v>
      </c>
      <c r="F36" s="25"/>
      <c r="G36" s="25"/>
      <c r="H36" s="25"/>
      <c r="I36" s="25"/>
      <c r="J36" s="26"/>
      <c r="K36" s="30" t="s">
        <v>22</v>
      </c>
    </row>
    <row r="37" spans="1:11" ht="72.75" customHeight="1" x14ac:dyDescent="0.25">
      <c r="A37" s="28"/>
      <c r="B37" s="28"/>
      <c r="C37" s="28"/>
      <c r="D37" s="29"/>
      <c r="E37" s="8" t="s">
        <v>14</v>
      </c>
      <c r="F37" s="7" t="s">
        <v>13</v>
      </c>
      <c r="G37" s="7" t="s">
        <v>27</v>
      </c>
      <c r="H37" s="7" t="s">
        <v>11</v>
      </c>
      <c r="I37" s="7" t="s">
        <v>12</v>
      </c>
      <c r="J37" s="9" t="s">
        <v>21</v>
      </c>
      <c r="K37" s="30"/>
    </row>
    <row r="38" spans="1:11" x14ac:dyDescent="0.25">
      <c r="A38" s="1">
        <v>1</v>
      </c>
      <c r="B38" s="1" t="s">
        <v>0</v>
      </c>
      <c r="C38" s="2">
        <v>72</v>
      </c>
      <c r="D38" s="3">
        <v>30</v>
      </c>
      <c r="E38" s="4">
        <f>D38*C38</f>
        <v>2160</v>
      </c>
      <c r="F38" s="2">
        <f>E38/12</f>
        <v>180</v>
      </c>
      <c r="G38" s="2">
        <f>E38+F38</f>
        <v>2340</v>
      </c>
      <c r="H38" s="2">
        <f>E38/12</f>
        <v>180</v>
      </c>
      <c r="I38" s="2">
        <f>G38*9%</f>
        <v>210.6</v>
      </c>
      <c r="J38" s="10">
        <f>E38*1.53%</f>
        <v>33.048000000000002</v>
      </c>
      <c r="K38" s="13">
        <f>SUM(G38+H38+I38+J38)</f>
        <v>2763.6480000000001</v>
      </c>
    </row>
    <row r="39" spans="1:11" x14ac:dyDescent="0.25">
      <c r="A39" s="1">
        <v>2</v>
      </c>
      <c r="B39" s="1" t="s">
        <v>1</v>
      </c>
      <c r="C39" s="2">
        <v>66</v>
      </c>
      <c r="D39" s="3">
        <v>30</v>
      </c>
      <c r="E39" s="4">
        <f t="shared" ref="E39:E47" si="6">D39*C39</f>
        <v>1980</v>
      </c>
      <c r="F39" s="2">
        <f t="shared" ref="F39:F47" si="7">E39/12</f>
        <v>165</v>
      </c>
      <c r="G39" s="2">
        <f t="shared" ref="G39:G47" si="8">E39+F39</f>
        <v>2145</v>
      </c>
      <c r="H39" s="2">
        <f t="shared" ref="H39:H47" si="9">E39/12</f>
        <v>165</v>
      </c>
      <c r="I39" s="2">
        <f t="shared" ref="I39:I47" si="10">G39*9%</f>
        <v>193.04999999999998</v>
      </c>
      <c r="J39" s="10">
        <f>E39*1.53%</f>
        <v>30.294</v>
      </c>
      <c r="K39" s="13">
        <f t="shared" ref="K39:K47" si="11">SUM(G39+H39+I39+J39)</f>
        <v>2533.3440000000001</v>
      </c>
    </row>
    <row r="40" spans="1:11" x14ac:dyDescent="0.25">
      <c r="A40" s="1">
        <v>3</v>
      </c>
      <c r="B40" s="1" t="s">
        <v>2</v>
      </c>
      <c r="C40" s="2">
        <v>59</v>
      </c>
      <c r="D40" s="3">
        <v>30</v>
      </c>
      <c r="E40" s="4">
        <f t="shared" si="6"/>
        <v>1770</v>
      </c>
      <c r="F40" s="2">
        <f t="shared" si="7"/>
        <v>147.5</v>
      </c>
      <c r="G40" s="2">
        <f t="shared" si="8"/>
        <v>1917.5</v>
      </c>
      <c r="H40" s="2">
        <f t="shared" si="9"/>
        <v>147.5</v>
      </c>
      <c r="I40" s="2">
        <f t="shared" si="10"/>
        <v>172.57499999999999</v>
      </c>
      <c r="J40" s="10">
        <f>E40*1.53%</f>
        <v>27.081000000000003</v>
      </c>
      <c r="K40" s="13">
        <f t="shared" si="11"/>
        <v>2264.6559999999999</v>
      </c>
    </row>
    <row r="41" spans="1:11" x14ac:dyDescent="0.25">
      <c r="A41" s="1">
        <v>4</v>
      </c>
      <c r="B41" s="1" t="s">
        <v>3</v>
      </c>
      <c r="C41" s="2">
        <v>57</v>
      </c>
      <c r="D41" s="3">
        <v>30</v>
      </c>
      <c r="E41" s="4">
        <f t="shared" si="6"/>
        <v>1710</v>
      </c>
      <c r="F41" s="2">
        <f t="shared" si="7"/>
        <v>142.5</v>
      </c>
      <c r="G41" s="2">
        <f t="shared" si="8"/>
        <v>1852.5</v>
      </c>
      <c r="H41" s="2">
        <f t="shared" si="9"/>
        <v>142.5</v>
      </c>
      <c r="I41" s="2">
        <f t="shared" si="10"/>
        <v>166.72499999999999</v>
      </c>
      <c r="J41" s="10">
        <f>E41*1.53%</f>
        <v>26.163</v>
      </c>
      <c r="K41" s="13">
        <f t="shared" si="11"/>
        <v>2187.8879999999999</v>
      </c>
    </row>
    <row r="42" spans="1:11" x14ac:dyDescent="0.25">
      <c r="A42" s="1">
        <v>5</v>
      </c>
      <c r="B42" s="1" t="s">
        <v>4</v>
      </c>
      <c r="C42" s="2">
        <v>59</v>
      </c>
      <c r="D42" s="3">
        <v>30</v>
      </c>
      <c r="E42" s="4">
        <f t="shared" si="6"/>
        <v>1770</v>
      </c>
      <c r="F42" s="2">
        <f t="shared" si="7"/>
        <v>147.5</v>
      </c>
      <c r="G42" s="2">
        <f t="shared" si="8"/>
        <v>1917.5</v>
      </c>
      <c r="H42" s="2">
        <f t="shared" si="9"/>
        <v>147.5</v>
      </c>
      <c r="I42" s="2">
        <f t="shared" si="10"/>
        <v>172.57499999999999</v>
      </c>
      <c r="J42" s="10">
        <f>E42*1.53%</f>
        <v>27.081000000000003</v>
      </c>
      <c r="K42" s="13">
        <f t="shared" si="11"/>
        <v>2264.6559999999999</v>
      </c>
    </row>
    <row r="43" spans="1:11" x14ac:dyDescent="0.25">
      <c r="A43" s="1">
        <v>6</v>
      </c>
      <c r="B43" s="1" t="s">
        <v>5</v>
      </c>
      <c r="C43" s="2">
        <v>57</v>
      </c>
      <c r="D43" s="3">
        <v>30</v>
      </c>
      <c r="E43" s="4">
        <f t="shared" si="6"/>
        <v>1710</v>
      </c>
      <c r="F43" s="2">
        <f t="shared" si="7"/>
        <v>142.5</v>
      </c>
      <c r="G43" s="2">
        <f t="shared" si="8"/>
        <v>1852.5</v>
      </c>
      <c r="H43" s="2">
        <f t="shared" si="9"/>
        <v>142.5</v>
      </c>
      <c r="I43" s="2">
        <f t="shared" si="10"/>
        <v>166.72499999999999</v>
      </c>
      <c r="J43" s="10">
        <f>E43*1.53%</f>
        <v>26.163</v>
      </c>
      <c r="K43" s="13">
        <f t="shared" si="11"/>
        <v>2187.8879999999999</v>
      </c>
    </row>
    <row r="44" spans="1:11" x14ac:dyDescent="0.25">
      <c r="A44" s="1">
        <v>7</v>
      </c>
      <c r="B44" s="1" t="s">
        <v>6</v>
      </c>
      <c r="C44" s="2">
        <v>72</v>
      </c>
      <c r="D44" s="3">
        <v>30</v>
      </c>
      <c r="E44" s="4">
        <f t="shared" si="6"/>
        <v>2160</v>
      </c>
      <c r="F44" s="2">
        <f t="shared" si="7"/>
        <v>180</v>
      </c>
      <c r="G44" s="2">
        <f t="shared" si="8"/>
        <v>2340</v>
      </c>
      <c r="H44" s="2">
        <f t="shared" si="9"/>
        <v>180</v>
      </c>
      <c r="I44" s="2">
        <f t="shared" si="10"/>
        <v>210.6</v>
      </c>
      <c r="J44" s="10">
        <f>E44*1.53%</f>
        <v>33.048000000000002</v>
      </c>
      <c r="K44" s="13">
        <f t="shared" si="11"/>
        <v>2763.6480000000001</v>
      </c>
    </row>
    <row r="45" spans="1:11" x14ac:dyDescent="0.25">
      <c r="A45" s="1">
        <v>8</v>
      </c>
      <c r="B45" s="1" t="s">
        <v>7</v>
      </c>
      <c r="C45" s="2">
        <v>59</v>
      </c>
      <c r="D45" s="3">
        <v>30</v>
      </c>
      <c r="E45" s="4">
        <f t="shared" si="6"/>
        <v>1770</v>
      </c>
      <c r="F45" s="2">
        <f t="shared" si="7"/>
        <v>147.5</v>
      </c>
      <c r="G45" s="2">
        <f t="shared" si="8"/>
        <v>1917.5</v>
      </c>
      <c r="H45" s="2">
        <f t="shared" si="9"/>
        <v>147.5</v>
      </c>
      <c r="I45" s="2">
        <f t="shared" si="10"/>
        <v>172.57499999999999</v>
      </c>
      <c r="J45" s="10">
        <f>E45*1.53%</f>
        <v>27.081000000000003</v>
      </c>
      <c r="K45" s="13">
        <f t="shared" si="11"/>
        <v>2264.6559999999999</v>
      </c>
    </row>
    <row r="46" spans="1:11" x14ac:dyDescent="0.25">
      <c r="A46" s="1">
        <v>9</v>
      </c>
      <c r="B46" s="1" t="s">
        <v>8</v>
      </c>
      <c r="C46" s="2">
        <v>72</v>
      </c>
      <c r="D46" s="3">
        <v>30</v>
      </c>
      <c r="E46" s="4">
        <f t="shared" si="6"/>
        <v>2160</v>
      </c>
      <c r="F46" s="2">
        <f t="shared" si="7"/>
        <v>180</v>
      </c>
      <c r="G46" s="2">
        <f t="shared" si="8"/>
        <v>2340</v>
      </c>
      <c r="H46" s="2">
        <f t="shared" si="9"/>
        <v>180</v>
      </c>
      <c r="I46" s="2">
        <f t="shared" si="10"/>
        <v>210.6</v>
      </c>
      <c r="J46" s="10">
        <f>E46*1.53%</f>
        <v>33.048000000000002</v>
      </c>
      <c r="K46" s="13">
        <f t="shared" si="11"/>
        <v>2763.6480000000001</v>
      </c>
    </row>
    <row r="47" spans="1:11" ht="15.75" thickBot="1" x14ac:dyDescent="0.3">
      <c r="A47" s="1">
        <v>10</v>
      </c>
      <c r="B47" s="1" t="s">
        <v>9</v>
      </c>
      <c r="C47" s="2">
        <v>59</v>
      </c>
      <c r="D47" s="3">
        <v>30</v>
      </c>
      <c r="E47" s="5">
        <f t="shared" si="6"/>
        <v>1770</v>
      </c>
      <c r="F47" s="11">
        <f t="shared" si="7"/>
        <v>147.5</v>
      </c>
      <c r="G47" s="11">
        <f t="shared" si="8"/>
        <v>1917.5</v>
      </c>
      <c r="H47" s="11">
        <f t="shared" si="9"/>
        <v>147.5</v>
      </c>
      <c r="I47" s="11">
        <f t="shared" si="10"/>
        <v>172.57499999999999</v>
      </c>
      <c r="J47" s="12">
        <f>E47*1.53%</f>
        <v>27.081000000000003</v>
      </c>
      <c r="K47" s="13">
        <f t="shared" si="11"/>
        <v>2264.6559999999999</v>
      </c>
    </row>
  </sheetData>
  <mergeCells count="19">
    <mergeCell ref="A23:B29"/>
    <mergeCell ref="A32:K32"/>
    <mergeCell ref="A33:K33"/>
    <mergeCell ref="A34:K34"/>
    <mergeCell ref="A36:A37"/>
    <mergeCell ref="B36:B37"/>
    <mergeCell ref="C36:C37"/>
    <mergeCell ref="D36:D37"/>
    <mergeCell ref="E36:J36"/>
    <mergeCell ref="K36:K37"/>
    <mergeCell ref="A1:K1"/>
    <mergeCell ref="A2:K2"/>
    <mergeCell ref="A3:K3"/>
    <mergeCell ref="A5:A6"/>
    <mergeCell ref="B5:B6"/>
    <mergeCell ref="C5:C6"/>
    <mergeCell ref="D5:D6"/>
    <mergeCell ref="E5:J5"/>
    <mergeCell ref="K5:K6"/>
  </mergeCells>
  <pageMargins left="0.7" right="0.7" top="0.75" bottom="0.75" header="0.3" footer="0.3"/>
  <pageSetup paperSize="9" orientation="landscape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zoomScale="85" zoomScaleNormal="85" workbookViewId="0">
      <selection activeCell="J27" sqref="J27"/>
    </sheetView>
  </sheetViews>
  <sheetFormatPr baseColWidth="10" defaultRowHeight="15" x14ac:dyDescent="0.25"/>
  <cols>
    <col min="1" max="1" width="4" customWidth="1"/>
    <col min="2" max="2" width="26.7109375" customWidth="1"/>
    <col min="3" max="3" width="9" customWidth="1"/>
    <col min="4" max="4" width="10.28515625" customWidth="1"/>
    <col min="5" max="5" width="9.85546875" customWidth="1"/>
    <col min="6" max="7" width="12.85546875" customWidth="1"/>
    <col min="9" max="9" width="13.5703125" customWidth="1"/>
  </cols>
  <sheetData>
    <row r="1" spans="1:16" ht="18.75" x14ac:dyDescent="0.3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6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6" ht="15.75" x14ac:dyDescent="0.25">
      <c r="A3" s="27" t="s">
        <v>37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6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6" ht="29.25" customHeight="1" thickBot="1" x14ac:dyDescent="0.3">
      <c r="A5" s="28" t="s">
        <v>10</v>
      </c>
      <c r="B5" s="28" t="s">
        <v>18</v>
      </c>
      <c r="C5" s="28" t="s">
        <v>16</v>
      </c>
      <c r="D5" s="29" t="s">
        <v>26</v>
      </c>
      <c r="E5" s="41" t="s">
        <v>30</v>
      </c>
      <c r="F5" s="42"/>
      <c r="G5" s="42"/>
      <c r="H5" s="43"/>
      <c r="I5" s="56" t="s">
        <v>32</v>
      </c>
      <c r="J5" s="45" t="s">
        <v>33</v>
      </c>
      <c r="K5" s="46"/>
      <c r="L5" s="30" t="s">
        <v>34</v>
      </c>
    </row>
    <row r="6" spans="1:16" ht="75.75" customHeight="1" thickBot="1" x14ac:dyDescent="0.3">
      <c r="A6" s="28"/>
      <c r="B6" s="28"/>
      <c r="C6" s="28"/>
      <c r="D6" s="29"/>
      <c r="E6" s="50" t="s">
        <v>14</v>
      </c>
      <c r="F6" s="51" t="s">
        <v>29</v>
      </c>
      <c r="G6" s="51" t="s">
        <v>36</v>
      </c>
      <c r="H6" s="52" t="s">
        <v>28</v>
      </c>
      <c r="I6" s="53" t="s">
        <v>31</v>
      </c>
      <c r="J6" s="54" t="s">
        <v>12</v>
      </c>
      <c r="K6" s="55" t="s">
        <v>21</v>
      </c>
      <c r="L6" s="30"/>
    </row>
    <row r="7" spans="1:16" x14ac:dyDescent="0.25">
      <c r="A7" s="1">
        <v>1</v>
      </c>
      <c r="B7" s="1" t="s">
        <v>0</v>
      </c>
      <c r="C7" s="2">
        <v>72</v>
      </c>
      <c r="D7" s="3">
        <v>1</v>
      </c>
      <c r="E7" s="33">
        <f>D7*C7</f>
        <v>72</v>
      </c>
      <c r="F7" s="34">
        <f>E7/12</f>
        <v>6</v>
      </c>
      <c r="G7" s="34">
        <f>E7+F7</f>
        <v>78</v>
      </c>
      <c r="H7" s="47">
        <f>E7/12</f>
        <v>6</v>
      </c>
      <c r="I7" s="48">
        <f>G7*13%</f>
        <v>10.14</v>
      </c>
      <c r="J7" s="49">
        <f>G7*9%</f>
        <v>7.02</v>
      </c>
      <c r="K7" s="35">
        <f>G7*1.53%</f>
        <v>1.1934</v>
      </c>
      <c r="L7" s="13">
        <f>G7-I7+H7</f>
        <v>73.86</v>
      </c>
      <c r="P7" s="31"/>
    </row>
    <row r="8" spans="1:16" x14ac:dyDescent="0.25">
      <c r="A8" s="1">
        <v>2</v>
      </c>
      <c r="B8" s="1" t="s">
        <v>1</v>
      </c>
      <c r="C8" s="2">
        <v>66</v>
      </c>
      <c r="D8" s="3">
        <v>1</v>
      </c>
      <c r="E8" s="4">
        <f t="shared" ref="E8:E16" si="0">D8*C8</f>
        <v>66</v>
      </c>
      <c r="F8" s="2">
        <f t="shared" ref="F8:F16" si="1">E8/12</f>
        <v>5.5</v>
      </c>
      <c r="G8" s="2">
        <f t="shared" ref="G8:G16" si="2">E8+F8</f>
        <v>71.5</v>
      </c>
      <c r="H8" s="38">
        <f t="shared" ref="H8:H16" si="3">E8/12</f>
        <v>5.5</v>
      </c>
      <c r="I8" s="36">
        <f t="shared" ref="I8:I16" si="4">G8*13%</f>
        <v>9.2949999999999999</v>
      </c>
      <c r="J8" s="32">
        <f t="shared" ref="J8:J16" si="5">G8*9%</f>
        <v>6.4349999999999996</v>
      </c>
      <c r="K8" s="10">
        <f t="shared" ref="K8:K16" si="6">G8*1.53%</f>
        <v>1.09395</v>
      </c>
      <c r="L8" s="13">
        <f t="shared" ref="L8:L16" si="7">G8-I8+H8</f>
        <v>67.704999999999998</v>
      </c>
      <c r="P8" s="31"/>
    </row>
    <row r="9" spans="1:16" x14ac:dyDescent="0.25">
      <c r="A9" s="1">
        <v>3</v>
      </c>
      <c r="B9" s="1" t="s">
        <v>2</v>
      </c>
      <c r="C9" s="2">
        <v>59</v>
      </c>
      <c r="D9" s="3">
        <v>1</v>
      </c>
      <c r="E9" s="4">
        <f t="shared" si="0"/>
        <v>59</v>
      </c>
      <c r="F9" s="2">
        <f t="shared" si="1"/>
        <v>4.916666666666667</v>
      </c>
      <c r="G9" s="2">
        <f t="shared" si="2"/>
        <v>63.916666666666664</v>
      </c>
      <c r="H9" s="38">
        <f t="shared" si="3"/>
        <v>4.916666666666667</v>
      </c>
      <c r="I9" s="36">
        <f t="shared" si="4"/>
        <v>8.3091666666666661</v>
      </c>
      <c r="J9" s="32">
        <f t="shared" si="5"/>
        <v>5.7524999999999995</v>
      </c>
      <c r="K9" s="10">
        <f t="shared" si="6"/>
        <v>0.97792500000000004</v>
      </c>
      <c r="L9" s="13">
        <f t="shared" si="7"/>
        <v>60.524166666666666</v>
      </c>
      <c r="P9" s="31"/>
    </row>
    <row r="10" spans="1:16" x14ac:dyDescent="0.25">
      <c r="A10" s="1">
        <v>4</v>
      </c>
      <c r="B10" s="1" t="s">
        <v>3</v>
      </c>
      <c r="C10" s="2">
        <v>57</v>
      </c>
      <c r="D10" s="3">
        <v>1</v>
      </c>
      <c r="E10" s="4">
        <f t="shared" si="0"/>
        <v>57</v>
      </c>
      <c r="F10" s="2">
        <f t="shared" si="1"/>
        <v>4.75</v>
      </c>
      <c r="G10" s="2">
        <f t="shared" si="2"/>
        <v>61.75</v>
      </c>
      <c r="H10" s="38">
        <f t="shared" si="3"/>
        <v>4.75</v>
      </c>
      <c r="I10" s="36">
        <f t="shared" si="4"/>
        <v>8.0274999999999999</v>
      </c>
      <c r="J10" s="32">
        <f t="shared" si="5"/>
        <v>5.5575000000000001</v>
      </c>
      <c r="K10" s="10">
        <f t="shared" si="6"/>
        <v>0.94477500000000003</v>
      </c>
      <c r="L10" s="13">
        <f t="shared" si="7"/>
        <v>58.472499999999997</v>
      </c>
      <c r="P10" s="31"/>
    </row>
    <row r="11" spans="1:16" x14ac:dyDescent="0.25">
      <c r="A11" s="1">
        <v>5</v>
      </c>
      <c r="B11" s="1" t="s">
        <v>4</v>
      </c>
      <c r="C11" s="2">
        <v>59</v>
      </c>
      <c r="D11" s="3">
        <v>1</v>
      </c>
      <c r="E11" s="4">
        <f t="shared" si="0"/>
        <v>59</v>
      </c>
      <c r="F11" s="2">
        <f t="shared" si="1"/>
        <v>4.916666666666667</v>
      </c>
      <c r="G11" s="2">
        <f t="shared" si="2"/>
        <v>63.916666666666664</v>
      </c>
      <c r="H11" s="38">
        <f t="shared" si="3"/>
        <v>4.916666666666667</v>
      </c>
      <c r="I11" s="36">
        <f t="shared" si="4"/>
        <v>8.3091666666666661</v>
      </c>
      <c r="J11" s="32">
        <f t="shared" si="5"/>
        <v>5.7524999999999995</v>
      </c>
      <c r="K11" s="10">
        <f t="shared" si="6"/>
        <v>0.97792500000000004</v>
      </c>
      <c r="L11" s="13">
        <f t="shared" si="7"/>
        <v>60.524166666666666</v>
      </c>
      <c r="P11" s="31"/>
    </row>
    <row r="12" spans="1:16" x14ac:dyDescent="0.25">
      <c r="A12" s="1">
        <v>6</v>
      </c>
      <c r="B12" s="1" t="s">
        <v>5</v>
      </c>
      <c r="C12" s="2">
        <v>57</v>
      </c>
      <c r="D12" s="3">
        <v>1</v>
      </c>
      <c r="E12" s="4">
        <f t="shared" si="0"/>
        <v>57</v>
      </c>
      <c r="F12" s="2">
        <f t="shared" si="1"/>
        <v>4.75</v>
      </c>
      <c r="G12" s="2">
        <f t="shared" si="2"/>
        <v>61.75</v>
      </c>
      <c r="H12" s="38">
        <f t="shared" si="3"/>
        <v>4.75</v>
      </c>
      <c r="I12" s="36">
        <f t="shared" si="4"/>
        <v>8.0274999999999999</v>
      </c>
      <c r="J12" s="32">
        <f t="shared" si="5"/>
        <v>5.5575000000000001</v>
      </c>
      <c r="K12" s="10">
        <f t="shared" si="6"/>
        <v>0.94477500000000003</v>
      </c>
      <c r="L12" s="13">
        <f t="shared" si="7"/>
        <v>58.472499999999997</v>
      </c>
      <c r="P12" s="31"/>
    </row>
    <row r="13" spans="1:16" x14ac:dyDescent="0.25">
      <c r="A13" s="1">
        <v>7</v>
      </c>
      <c r="B13" s="1" t="s">
        <v>6</v>
      </c>
      <c r="C13" s="2">
        <v>72</v>
      </c>
      <c r="D13" s="3">
        <v>1</v>
      </c>
      <c r="E13" s="4">
        <f t="shared" si="0"/>
        <v>72</v>
      </c>
      <c r="F13" s="2">
        <f t="shared" si="1"/>
        <v>6</v>
      </c>
      <c r="G13" s="2">
        <f t="shared" si="2"/>
        <v>78</v>
      </c>
      <c r="H13" s="38">
        <f t="shared" si="3"/>
        <v>6</v>
      </c>
      <c r="I13" s="36">
        <f t="shared" si="4"/>
        <v>10.14</v>
      </c>
      <c r="J13" s="32">
        <f t="shared" si="5"/>
        <v>7.02</v>
      </c>
      <c r="K13" s="10">
        <f t="shared" si="6"/>
        <v>1.1934</v>
      </c>
      <c r="L13" s="13">
        <f t="shared" si="7"/>
        <v>73.86</v>
      </c>
      <c r="P13" s="31"/>
    </row>
    <row r="14" spans="1:16" x14ac:dyDescent="0.25">
      <c r="A14" s="1">
        <v>8</v>
      </c>
      <c r="B14" s="1" t="s">
        <v>7</v>
      </c>
      <c r="C14" s="2">
        <v>59</v>
      </c>
      <c r="D14" s="3">
        <v>1</v>
      </c>
      <c r="E14" s="4">
        <f t="shared" si="0"/>
        <v>59</v>
      </c>
      <c r="F14" s="2">
        <f t="shared" si="1"/>
        <v>4.916666666666667</v>
      </c>
      <c r="G14" s="2">
        <f t="shared" si="2"/>
        <v>63.916666666666664</v>
      </c>
      <c r="H14" s="38">
        <f t="shared" si="3"/>
        <v>4.916666666666667</v>
      </c>
      <c r="I14" s="36">
        <f t="shared" si="4"/>
        <v>8.3091666666666661</v>
      </c>
      <c r="J14" s="32">
        <f t="shared" si="5"/>
        <v>5.7524999999999995</v>
      </c>
      <c r="K14" s="10">
        <f t="shared" si="6"/>
        <v>0.97792500000000004</v>
      </c>
      <c r="L14" s="13">
        <f t="shared" si="7"/>
        <v>60.524166666666666</v>
      </c>
      <c r="P14" s="31"/>
    </row>
    <row r="15" spans="1:16" x14ac:dyDescent="0.25">
      <c r="A15" s="1">
        <v>9</v>
      </c>
      <c r="B15" s="1" t="s">
        <v>8</v>
      </c>
      <c r="C15" s="2">
        <v>72</v>
      </c>
      <c r="D15" s="3">
        <v>1</v>
      </c>
      <c r="E15" s="4">
        <f t="shared" si="0"/>
        <v>72</v>
      </c>
      <c r="F15" s="2">
        <f t="shared" si="1"/>
        <v>6</v>
      </c>
      <c r="G15" s="2">
        <f t="shared" si="2"/>
        <v>78</v>
      </c>
      <c r="H15" s="38">
        <f t="shared" si="3"/>
        <v>6</v>
      </c>
      <c r="I15" s="36">
        <f t="shared" si="4"/>
        <v>10.14</v>
      </c>
      <c r="J15" s="32">
        <f t="shared" si="5"/>
        <v>7.02</v>
      </c>
      <c r="K15" s="10">
        <f t="shared" si="6"/>
        <v>1.1934</v>
      </c>
      <c r="L15" s="13">
        <f t="shared" si="7"/>
        <v>73.86</v>
      </c>
      <c r="P15" s="31"/>
    </row>
    <row r="16" spans="1:16" ht="15.75" thickBot="1" x14ac:dyDescent="0.3">
      <c r="A16" s="1">
        <v>10</v>
      </c>
      <c r="B16" s="1" t="s">
        <v>9</v>
      </c>
      <c r="C16" s="2">
        <v>59</v>
      </c>
      <c r="D16" s="3">
        <v>1</v>
      </c>
      <c r="E16" s="5">
        <f t="shared" si="0"/>
        <v>59</v>
      </c>
      <c r="F16" s="11">
        <f t="shared" si="1"/>
        <v>4.916666666666667</v>
      </c>
      <c r="G16" s="11">
        <f t="shared" si="2"/>
        <v>63.916666666666664</v>
      </c>
      <c r="H16" s="39">
        <f t="shared" si="3"/>
        <v>4.916666666666667</v>
      </c>
      <c r="I16" s="37">
        <f t="shared" si="4"/>
        <v>8.3091666666666661</v>
      </c>
      <c r="J16" s="40">
        <f t="shared" si="5"/>
        <v>5.7524999999999995</v>
      </c>
      <c r="K16" s="12">
        <f t="shared" si="6"/>
        <v>0.97792500000000004</v>
      </c>
      <c r="L16" s="13">
        <f t="shared" si="7"/>
        <v>60.524166666666666</v>
      </c>
      <c r="P16" s="31"/>
    </row>
    <row r="20" spans="1:12" x14ac:dyDescent="0.25"/>
    <row r="22" spans="1:12" ht="15.75" thickBot="1" x14ac:dyDescent="0.3"/>
    <row r="23" spans="1:12" s="14" customFormat="1" ht="15" customHeight="1" x14ac:dyDescent="0.25">
      <c r="A23" s="16" t="s">
        <v>25</v>
      </c>
      <c r="B23" s="17"/>
    </row>
    <row r="24" spans="1:12" s="14" customFormat="1" ht="15" customHeight="1" x14ac:dyDescent="0.25">
      <c r="A24" s="18"/>
      <c r="B24" s="19"/>
    </row>
    <row r="25" spans="1:12" s="14" customFormat="1" ht="15" customHeight="1" x14ac:dyDescent="0.25">
      <c r="A25" s="18"/>
      <c r="B25" s="19"/>
    </row>
    <row r="26" spans="1:12" s="14" customFormat="1" ht="12" customHeight="1" x14ac:dyDescent="0.25">
      <c r="A26" s="18"/>
      <c r="B26" s="19"/>
    </row>
    <row r="27" spans="1:12" s="14" customFormat="1" ht="15" customHeight="1" x14ac:dyDescent="0.25">
      <c r="A27" s="18"/>
      <c r="B27" s="19"/>
      <c r="E27" s="15"/>
    </row>
    <row r="28" spans="1:12" s="14" customFormat="1" ht="12.75" customHeight="1" x14ac:dyDescent="0.25">
      <c r="A28" s="18"/>
      <c r="B28" s="19"/>
    </row>
    <row r="29" spans="1:12" ht="10.5" customHeight="1" thickBot="1" x14ac:dyDescent="0.3">
      <c r="A29" s="20"/>
      <c r="B29" s="21"/>
    </row>
    <row r="32" spans="1:12" ht="18.75" x14ac:dyDescent="0.3">
      <c r="A32" s="22" t="s">
        <v>19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6" x14ac:dyDescent="0.25">
      <c r="A33" s="23" t="s">
        <v>20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6" ht="15.75" x14ac:dyDescent="0.25">
      <c r="A34" s="27" t="s">
        <v>38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6" ht="15.75" thickBo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6" ht="32.25" customHeight="1" thickBot="1" x14ac:dyDescent="0.3">
      <c r="A36" s="28" t="s">
        <v>10</v>
      </c>
      <c r="B36" s="28" t="s">
        <v>18</v>
      </c>
      <c r="C36" s="28" t="s">
        <v>16</v>
      </c>
      <c r="D36" s="29" t="s">
        <v>15</v>
      </c>
      <c r="E36" s="41" t="s">
        <v>30</v>
      </c>
      <c r="F36" s="42"/>
      <c r="G36" s="42"/>
      <c r="H36" s="43"/>
      <c r="I36" s="44" t="s">
        <v>32</v>
      </c>
      <c r="J36" s="45" t="s">
        <v>33</v>
      </c>
      <c r="K36" s="46"/>
      <c r="L36" s="30" t="s">
        <v>34</v>
      </c>
    </row>
    <row r="37" spans="1:16" ht="79.5" customHeight="1" thickBot="1" x14ac:dyDescent="0.3">
      <c r="A37" s="28"/>
      <c r="B37" s="28"/>
      <c r="C37" s="28"/>
      <c r="D37" s="29"/>
      <c r="E37" s="50" t="s">
        <v>14</v>
      </c>
      <c r="F37" s="51" t="s">
        <v>29</v>
      </c>
      <c r="G37" s="51" t="s">
        <v>36</v>
      </c>
      <c r="H37" s="52" t="s">
        <v>28</v>
      </c>
      <c r="I37" s="53" t="s">
        <v>31</v>
      </c>
      <c r="J37" s="54" t="s">
        <v>35</v>
      </c>
      <c r="K37" s="55" t="s">
        <v>21</v>
      </c>
      <c r="L37" s="30"/>
    </row>
    <row r="38" spans="1:16" x14ac:dyDescent="0.25">
      <c r="A38" s="1">
        <v>1</v>
      </c>
      <c r="B38" s="1" t="s">
        <v>0</v>
      </c>
      <c r="C38" s="2">
        <v>72</v>
      </c>
      <c r="D38" s="3">
        <v>30</v>
      </c>
      <c r="E38" s="33">
        <f>D38*C38</f>
        <v>2160</v>
      </c>
      <c r="F38" s="34">
        <f>E38/12</f>
        <v>180</v>
      </c>
      <c r="G38" s="34">
        <f>E38+F38</f>
        <v>2340</v>
      </c>
      <c r="H38" s="47">
        <f>E38/12</f>
        <v>180</v>
      </c>
      <c r="I38" s="48">
        <f>G38*13%</f>
        <v>304.2</v>
      </c>
      <c r="J38" s="49">
        <f>G38*9%</f>
        <v>210.6</v>
      </c>
      <c r="K38" s="35">
        <f>G38*1.53%</f>
        <v>35.802</v>
      </c>
      <c r="L38" s="13">
        <f>G38-I38+H38</f>
        <v>2215.8000000000002</v>
      </c>
      <c r="O38" s="31"/>
      <c r="P38" s="31"/>
    </row>
    <row r="39" spans="1:16" x14ac:dyDescent="0.25">
      <c r="A39" s="1">
        <v>2</v>
      </c>
      <c r="B39" s="1" t="s">
        <v>1</v>
      </c>
      <c r="C39" s="2">
        <v>66</v>
      </c>
      <c r="D39" s="3">
        <v>30</v>
      </c>
      <c r="E39" s="4">
        <f t="shared" ref="E39:E47" si="8">D39*C39</f>
        <v>1980</v>
      </c>
      <c r="F39" s="2">
        <f t="shared" ref="F39:F47" si="9">E39/12</f>
        <v>165</v>
      </c>
      <c r="G39" s="2">
        <f t="shared" ref="G39:G47" si="10">E39+F39</f>
        <v>2145</v>
      </c>
      <c r="H39" s="38">
        <f t="shared" ref="H39:H47" si="11">E39/12</f>
        <v>165</v>
      </c>
      <c r="I39" s="36">
        <f t="shared" ref="I39:I47" si="12">G39*13%</f>
        <v>278.85000000000002</v>
      </c>
      <c r="J39" s="32">
        <f t="shared" ref="J39:J47" si="13">G39*9%</f>
        <v>193.04999999999998</v>
      </c>
      <c r="K39" s="10">
        <f t="shared" ref="K39:K47" si="14">G39*1.53%</f>
        <v>32.8185</v>
      </c>
      <c r="L39" s="13">
        <f t="shared" ref="L39:L47" si="15">G39-I39+H39</f>
        <v>2031.15</v>
      </c>
    </row>
    <row r="40" spans="1:16" x14ac:dyDescent="0.25">
      <c r="A40" s="1">
        <v>3</v>
      </c>
      <c r="B40" s="1" t="s">
        <v>2</v>
      </c>
      <c r="C40" s="2">
        <v>59</v>
      </c>
      <c r="D40" s="3">
        <v>30</v>
      </c>
      <c r="E40" s="4">
        <f t="shared" si="8"/>
        <v>1770</v>
      </c>
      <c r="F40" s="2">
        <f t="shared" si="9"/>
        <v>147.5</v>
      </c>
      <c r="G40" s="2">
        <f t="shared" si="10"/>
        <v>1917.5</v>
      </c>
      <c r="H40" s="38">
        <f t="shared" si="11"/>
        <v>147.5</v>
      </c>
      <c r="I40" s="36">
        <f t="shared" si="12"/>
        <v>249.27500000000001</v>
      </c>
      <c r="J40" s="32">
        <f t="shared" si="13"/>
        <v>172.57499999999999</v>
      </c>
      <c r="K40" s="10">
        <f t="shared" si="14"/>
        <v>29.337750000000003</v>
      </c>
      <c r="L40" s="13">
        <f t="shared" si="15"/>
        <v>1815.7249999999999</v>
      </c>
    </row>
    <row r="41" spans="1:16" x14ac:dyDescent="0.25">
      <c r="A41" s="1">
        <v>4</v>
      </c>
      <c r="B41" s="1" t="s">
        <v>3</v>
      </c>
      <c r="C41" s="2">
        <v>57</v>
      </c>
      <c r="D41" s="3">
        <v>30</v>
      </c>
      <c r="E41" s="4">
        <f t="shared" si="8"/>
        <v>1710</v>
      </c>
      <c r="F41" s="2">
        <f t="shared" si="9"/>
        <v>142.5</v>
      </c>
      <c r="G41" s="2">
        <f t="shared" si="10"/>
        <v>1852.5</v>
      </c>
      <c r="H41" s="38">
        <f t="shared" si="11"/>
        <v>142.5</v>
      </c>
      <c r="I41" s="36">
        <f t="shared" si="12"/>
        <v>240.82500000000002</v>
      </c>
      <c r="J41" s="32">
        <f t="shared" si="13"/>
        <v>166.72499999999999</v>
      </c>
      <c r="K41" s="10">
        <f t="shared" si="14"/>
        <v>28.343250000000001</v>
      </c>
      <c r="L41" s="13">
        <f t="shared" si="15"/>
        <v>1754.175</v>
      </c>
    </row>
    <row r="42" spans="1:16" x14ac:dyDescent="0.25">
      <c r="A42" s="1">
        <v>5</v>
      </c>
      <c r="B42" s="1" t="s">
        <v>4</v>
      </c>
      <c r="C42" s="2">
        <v>59</v>
      </c>
      <c r="D42" s="3">
        <v>30</v>
      </c>
      <c r="E42" s="4">
        <f t="shared" si="8"/>
        <v>1770</v>
      </c>
      <c r="F42" s="2">
        <f t="shared" si="9"/>
        <v>147.5</v>
      </c>
      <c r="G42" s="2">
        <f t="shared" si="10"/>
        <v>1917.5</v>
      </c>
      <c r="H42" s="38">
        <f t="shared" si="11"/>
        <v>147.5</v>
      </c>
      <c r="I42" s="36">
        <f t="shared" si="12"/>
        <v>249.27500000000001</v>
      </c>
      <c r="J42" s="32">
        <f t="shared" si="13"/>
        <v>172.57499999999999</v>
      </c>
      <c r="K42" s="10">
        <f t="shared" si="14"/>
        <v>29.337750000000003</v>
      </c>
      <c r="L42" s="13">
        <f t="shared" si="15"/>
        <v>1815.7249999999999</v>
      </c>
    </row>
    <row r="43" spans="1:16" x14ac:dyDescent="0.25">
      <c r="A43" s="1">
        <v>6</v>
      </c>
      <c r="B43" s="1" t="s">
        <v>5</v>
      </c>
      <c r="C43" s="2">
        <v>57</v>
      </c>
      <c r="D43" s="3">
        <v>30</v>
      </c>
      <c r="E43" s="4">
        <f t="shared" si="8"/>
        <v>1710</v>
      </c>
      <c r="F43" s="2">
        <f t="shared" si="9"/>
        <v>142.5</v>
      </c>
      <c r="G43" s="2">
        <f t="shared" si="10"/>
        <v>1852.5</v>
      </c>
      <c r="H43" s="38">
        <f t="shared" si="11"/>
        <v>142.5</v>
      </c>
      <c r="I43" s="36">
        <f t="shared" si="12"/>
        <v>240.82500000000002</v>
      </c>
      <c r="J43" s="32">
        <f t="shared" si="13"/>
        <v>166.72499999999999</v>
      </c>
      <c r="K43" s="10">
        <f t="shared" si="14"/>
        <v>28.343250000000001</v>
      </c>
      <c r="L43" s="13">
        <f t="shared" si="15"/>
        <v>1754.175</v>
      </c>
    </row>
    <row r="44" spans="1:16" x14ac:dyDescent="0.25">
      <c r="A44" s="1">
        <v>7</v>
      </c>
      <c r="B44" s="1" t="s">
        <v>6</v>
      </c>
      <c r="C44" s="2">
        <v>72</v>
      </c>
      <c r="D44" s="3">
        <v>30</v>
      </c>
      <c r="E44" s="4">
        <f t="shared" si="8"/>
        <v>2160</v>
      </c>
      <c r="F44" s="2">
        <f t="shared" si="9"/>
        <v>180</v>
      </c>
      <c r="G44" s="2">
        <f t="shared" si="10"/>
        <v>2340</v>
      </c>
      <c r="H44" s="38">
        <f t="shared" si="11"/>
        <v>180</v>
      </c>
      <c r="I44" s="36">
        <f t="shared" si="12"/>
        <v>304.2</v>
      </c>
      <c r="J44" s="32">
        <f t="shared" si="13"/>
        <v>210.6</v>
      </c>
      <c r="K44" s="10">
        <f t="shared" si="14"/>
        <v>35.802</v>
      </c>
      <c r="L44" s="13">
        <f t="shared" si="15"/>
        <v>2215.8000000000002</v>
      </c>
    </row>
    <row r="45" spans="1:16" x14ac:dyDescent="0.25">
      <c r="A45" s="1">
        <v>8</v>
      </c>
      <c r="B45" s="1" t="s">
        <v>7</v>
      </c>
      <c r="C45" s="2">
        <v>59</v>
      </c>
      <c r="D45" s="3">
        <v>30</v>
      </c>
      <c r="E45" s="4">
        <f t="shared" si="8"/>
        <v>1770</v>
      </c>
      <c r="F45" s="2">
        <f t="shared" si="9"/>
        <v>147.5</v>
      </c>
      <c r="G45" s="2">
        <f t="shared" si="10"/>
        <v>1917.5</v>
      </c>
      <c r="H45" s="38">
        <f t="shared" si="11"/>
        <v>147.5</v>
      </c>
      <c r="I45" s="36">
        <f t="shared" si="12"/>
        <v>249.27500000000001</v>
      </c>
      <c r="J45" s="32">
        <f t="shared" si="13"/>
        <v>172.57499999999999</v>
      </c>
      <c r="K45" s="10">
        <f t="shared" si="14"/>
        <v>29.337750000000003</v>
      </c>
      <c r="L45" s="13">
        <f t="shared" si="15"/>
        <v>1815.7249999999999</v>
      </c>
    </row>
    <row r="46" spans="1:16" x14ac:dyDescent="0.25">
      <c r="A46" s="1">
        <v>9</v>
      </c>
      <c r="B46" s="1" t="s">
        <v>8</v>
      </c>
      <c r="C46" s="2">
        <v>72</v>
      </c>
      <c r="D46" s="3">
        <v>30</v>
      </c>
      <c r="E46" s="4">
        <f t="shared" si="8"/>
        <v>2160</v>
      </c>
      <c r="F46" s="2">
        <f t="shared" si="9"/>
        <v>180</v>
      </c>
      <c r="G46" s="2">
        <f t="shared" si="10"/>
        <v>2340</v>
      </c>
      <c r="H46" s="38">
        <f t="shared" si="11"/>
        <v>180</v>
      </c>
      <c r="I46" s="36">
        <f t="shared" si="12"/>
        <v>304.2</v>
      </c>
      <c r="J46" s="32">
        <f t="shared" si="13"/>
        <v>210.6</v>
      </c>
      <c r="K46" s="10">
        <f t="shared" si="14"/>
        <v>35.802</v>
      </c>
      <c r="L46" s="13">
        <f t="shared" si="15"/>
        <v>2215.8000000000002</v>
      </c>
    </row>
    <row r="47" spans="1:16" ht="15.75" thickBot="1" x14ac:dyDescent="0.3">
      <c r="A47" s="1">
        <v>10</v>
      </c>
      <c r="B47" s="1" t="s">
        <v>9</v>
      </c>
      <c r="C47" s="2">
        <v>59</v>
      </c>
      <c r="D47" s="3">
        <v>30</v>
      </c>
      <c r="E47" s="5">
        <f t="shared" si="8"/>
        <v>1770</v>
      </c>
      <c r="F47" s="11">
        <f t="shared" si="9"/>
        <v>147.5</v>
      </c>
      <c r="G47" s="11">
        <f t="shared" si="10"/>
        <v>1917.5</v>
      </c>
      <c r="H47" s="39">
        <f t="shared" si="11"/>
        <v>147.5</v>
      </c>
      <c r="I47" s="37">
        <f t="shared" si="12"/>
        <v>249.27500000000001</v>
      </c>
      <c r="J47" s="40">
        <f t="shared" si="13"/>
        <v>172.57499999999999</v>
      </c>
      <c r="K47" s="12">
        <f t="shared" si="14"/>
        <v>29.337750000000003</v>
      </c>
      <c r="L47" s="13">
        <f t="shared" si="15"/>
        <v>1815.7249999999999</v>
      </c>
    </row>
  </sheetData>
  <mergeCells count="21">
    <mergeCell ref="E5:H5"/>
    <mergeCell ref="J5:K5"/>
    <mergeCell ref="E36:H36"/>
    <mergeCell ref="J36:K36"/>
    <mergeCell ref="A23:B29"/>
    <mergeCell ref="A32:L32"/>
    <mergeCell ref="A33:L33"/>
    <mergeCell ref="A34:L34"/>
    <mergeCell ref="A36:A37"/>
    <mergeCell ref="B36:B37"/>
    <mergeCell ref="C36:C37"/>
    <mergeCell ref="D36:D37"/>
    <mergeCell ref="L36:L37"/>
    <mergeCell ref="A1:L1"/>
    <mergeCell ref="A2:L2"/>
    <mergeCell ref="A3:L3"/>
    <mergeCell ref="A5:A6"/>
    <mergeCell ref="B5:B6"/>
    <mergeCell ref="C5:C6"/>
    <mergeCell ref="D5:D6"/>
    <mergeCell ref="L5:L6"/>
  </mergeCells>
  <pageMargins left="0.7" right="0.7" top="0.75" bottom="0.75" header="0.3" footer="0.3"/>
  <pageSetup paperSize="9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VALORIZACION POR TRABAJADOR</vt:lpstr>
      <vt:lpstr>NETO A PAGAR POR TRABAJADOR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Plani-01</dc:creator>
  <cp:lastModifiedBy>Plani-01</cp:lastModifiedBy>
  <cp:lastPrinted>2023-08-09T20:50:09Z</cp:lastPrinted>
  <dcterms:created xsi:type="dcterms:W3CDTF">2023-08-09T20:47:25Z</dcterms:created>
  <dcterms:modified xsi:type="dcterms:W3CDTF">2023-08-10T15:18:18Z</dcterms:modified>
</cp:coreProperties>
</file>